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42073\OneDrive\Plocha\"/>
    </mc:Choice>
  </mc:AlternateContent>
  <bookViews>
    <workbookView xWindow="0" yWindow="0" windowWidth="0" windowHeight="0"/>
  </bookViews>
  <sheets>
    <sheet name="Rekapitulace stavby" sheetId="1" r:id="rId1"/>
    <sheet name="2024-05 - Zpevněné plochy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'2024-05 - Zpevněné plochy...'!$C$130:$K$313</definedName>
    <definedName name="_xlnm.Print_Area" localSheetId="1">'2024-05 - Zpevněné plochy...'!$C$4:$J$76,'2024-05 - Zpevněné plochy...'!$C$82:$J$112,'2024-05 - Zpevněné plochy...'!$C$118:$J$313</definedName>
    <definedName name="_xlnm.Print_Titles" localSheetId="1">'2024-05 - Zpevněné plochy...'!$130:$130</definedName>
  </definedNames>
  <calcPr/>
</workbook>
</file>

<file path=xl/calcChain.xml><?xml version="1.0" encoding="utf-8"?>
<calcChain xmlns="http://schemas.openxmlformats.org/spreadsheetml/2006/main">
  <c i="2" l="1" r="R287"/>
  <c r="J37"/>
  <c r="J36"/>
  <c i="1" r="AY95"/>
  <c i="2" r="J35"/>
  <c i="1" r="AX95"/>
  <c i="2" r="BI312"/>
  <c r="BH312"/>
  <c r="BG312"/>
  <c r="BF312"/>
  <c r="T312"/>
  <c r="T311"/>
  <c r="T310"/>
  <c r="R312"/>
  <c r="R311"/>
  <c r="R310"/>
  <c r="P312"/>
  <c r="P311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T300"/>
  <c r="R301"/>
  <c r="R300"/>
  <c r="P301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88"/>
  <c r="BH288"/>
  <c r="BG288"/>
  <c r="BF288"/>
  <c r="T288"/>
  <c r="T287"/>
  <c r="R288"/>
  <c r="P288"/>
  <c r="P287"/>
  <c r="BI285"/>
  <c r="BH285"/>
  <c r="BG285"/>
  <c r="BF285"/>
  <c r="T285"/>
  <c r="T284"/>
  <c r="R285"/>
  <c r="R284"/>
  <c r="P285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5"/>
  <c r="BH195"/>
  <c r="BG195"/>
  <c r="BF195"/>
  <c r="T195"/>
  <c r="R195"/>
  <c r="P195"/>
  <c r="BI192"/>
  <c r="BH192"/>
  <c r="BG192"/>
  <c r="BF192"/>
  <c r="T192"/>
  <c r="R192"/>
  <c r="P192"/>
  <c r="BI180"/>
  <c r="BH180"/>
  <c r="BG180"/>
  <c r="BF180"/>
  <c r="T180"/>
  <c r="R180"/>
  <c r="P180"/>
  <c r="BI168"/>
  <c r="BH168"/>
  <c r="BG168"/>
  <c r="BF168"/>
  <c r="T168"/>
  <c r="R168"/>
  <c r="P168"/>
  <c r="BI155"/>
  <c r="BH155"/>
  <c r="BG155"/>
  <c r="BF155"/>
  <c r="T155"/>
  <c r="R155"/>
  <c r="P155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J128"/>
  <c r="F125"/>
  <c r="E123"/>
  <c r="J92"/>
  <c r="F89"/>
  <c r="E87"/>
  <c r="J21"/>
  <c r="E21"/>
  <c r="J127"/>
  <c r="J20"/>
  <c r="J18"/>
  <c r="E18"/>
  <c r="F128"/>
  <c r="J17"/>
  <c r="J15"/>
  <c r="E15"/>
  <c r="F127"/>
  <c r="J14"/>
  <c r="J12"/>
  <c r="J125"/>
  <c r="E7"/>
  <c r="E121"/>
  <c i="1" r="L90"/>
  <c r="AM90"/>
  <c r="AM89"/>
  <c r="L89"/>
  <c r="AM87"/>
  <c r="L87"/>
  <c r="L85"/>
  <c r="L84"/>
  <c i="2" r="J34"/>
  <c r="BK304"/>
  <c r="BK301"/>
  <c r="J301"/>
  <c r="BK298"/>
  <c r="J298"/>
  <c r="J294"/>
  <c r="J288"/>
  <c r="J282"/>
  <c r="J278"/>
  <c r="J272"/>
  <c r="J268"/>
  <c r="BK262"/>
  <c r="BK296"/>
  <c r="BK294"/>
  <c r="J274"/>
  <c r="J270"/>
  <c r="BK254"/>
  <c r="J249"/>
  <c r="J241"/>
  <c r="BK232"/>
  <c r="BK212"/>
  <c r="BK203"/>
  <c r="BK192"/>
  <c r="BK168"/>
  <c r="F34"/>
  <c r="J304"/>
  <c r="J292"/>
  <c r="BK282"/>
  <c r="J276"/>
  <c r="BK264"/>
  <c r="BK258"/>
  <c r="J251"/>
  <c r="BK239"/>
  <c r="J229"/>
  <c r="J220"/>
  <c r="J206"/>
  <c r="J195"/>
  <c r="BK143"/>
  <c i="1" r="AS94"/>
  <c i="2" r="J296"/>
  <c r="BK285"/>
  <c r="BK278"/>
  <c r="BK272"/>
  <c r="BK268"/>
  <c r="J264"/>
  <c r="J260"/>
  <c r="J256"/>
  <c r="BK249"/>
  <c r="BK241"/>
  <c r="J235"/>
  <c r="BK229"/>
  <c r="BK223"/>
  <c r="J215"/>
  <c r="BK209"/>
  <c r="J200"/>
  <c r="J180"/>
  <c r="J143"/>
  <c r="BK134"/>
  <c r="BK312"/>
  <c r="J312"/>
  <c r="BK308"/>
  <c r="J308"/>
  <c r="BK306"/>
  <c r="J306"/>
  <c r="BK155"/>
  <c r="BK136"/>
  <c r="F35"/>
  <c r="BK292"/>
  <c r="BK288"/>
  <c r="J285"/>
  <c r="BK280"/>
  <c r="BK276"/>
  <c r="BK270"/>
  <c r="J266"/>
  <c r="BK260"/>
  <c r="BK256"/>
  <c r="BK251"/>
  <c r="BK244"/>
  <c r="J244"/>
  <c r="BK235"/>
  <c r="BK225"/>
  <c r="J223"/>
  <c r="BK215"/>
  <c r="J209"/>
  <c r="J203"/>
  <c r="BK180"/>
  <c r="J155"/>
  <c r="J140"/>
  <c r="J134"/>
  <c r="F36"/>
  <c r="J212"/>
  <c r="BK200"/>
  <c r="J192"/>
  <c r="F37"/>
  <c r="J280"/>
  <c r="BK274"/>
  <c r="BK266"/>
  <c r="J262"/>
  <c r="J258"/>
  <c r="J254"/>
  <c r="J239"/>
  <c r="J232"/>
  <c r="J225"/>
  <c r="BK220"/>
  <c r="BK206"/>
  <c r="BK195"/>
  <c r="J168"/>
  <c r="BK140"/>
  <c r="J136"/>
  <c l="1" r="T133"/>
  <c r="BK228"/>
  <c r="J228"/>
  <c r="J100"/>
  <c r="BK238"/>
  <c r="J238"/>
  <c r="J101"/>
  <c r="T243"/>
  <c r="BK133"/>
  <c r="P199"/>
  <c r="T228"/>
  <c r="BK253"/>
  <c r="J253"/>
  <c r="J103"/>
  <c r="BK199"/>
  <c r="J199"/>
  <c r="J99"/>
  <c r="P238"/>
  <c r="P253"/>
  <c r="R133"/>
  <c r="R132"/>
  <c r="R199"/>
  <c r="P228"/>
  <c r="R238"/>
  <c r="BK243"/>
  <c r="J243"/>
  <c r="J102"/>
  <c r="P243"/>
  <c r="R253"/>
  <c r="P291"/>
  <c r="T291"/>
  <c r="T290"/>
  <c r="P133"/>
  <c r="P132"/>
  <c r="T199"/>
  <c r="R228"/>
  <c r="T238"/>
  <c r="R243"/>
  <c r="T253"/>
  <c r="BK291"/>
  <c r="J291"/>
  <c r="J107"/>
  <c r="R291"/>
  <c r="BK303"/>
  <c r="J303"/>
  <c r="J109"/>
  <c r="P303"/>
  <c r="R303"/>
  <c r="T303"/>
  <c r="BK284"/>
  <c r="J284"/>
  <c r="J104"/>
  <c r="BK287"/>
  <c r="J287"/>
  <c r="J105"/>
  <c r="BK300"/>
  <c r="J300"/>
  <c r="J108"/>
  <c r="BK311"/>
  <c r="J311"/>
  <c r="J111"/>
  <c r="E85"/>
  <c r="J89"/>
  <c r="F91"/>
  <c r="J91"/>
  <c r="F92"/>
  <c r="BE134"/>
  <c r="BE136"/>
  <c r="BE140"/>
  <c r="BE143"/>
  <c r="BE155"/>
  <c r="BE168"/>
  <c r="BE180"/>
  <c r="BE192"/>
  <c r="BE195"/>
  <c r="BE200"/>
  <c r="BE203"/>
  <c r="BE206"/>
  <c r="BE209"/>
  <c r="BE212"/>
  <c r="BE215"/>
  <c r="BE220"/>
  <c r="BE223"/>
  <c r="BE225"/>
  <c r="BE229"/>
  <c r="BE232"/>
  <c r="BE235"/>
  <c r="BE239"/>
  <c r="BE241"/>
  <c r="BE244"/>
  <c r="BE249"/>
  <c r="BE251"/>
  <c r="BE254"/>
  <c r="BE256"/>
  <c r="BE258"/>
  <c r="BE260"/>
  <c r="BE262"/>
  <c r="BE264"/>
  <c r="BE266"/>
  <c r="BE268"/>
  <c r="BE270"/>
  <c r="BE272"/>
  <c r="BE274"/>
  <c r="BE276"/>
  <c r="BE278"/>
  <c r="BE280"/>
  <c r="BE282"/>
  <c r="BE285"/>
  <c r="BE288"/>
  <c r="BE292"/>
  <c r="BE294"/>
  <c r="BE296"/>
  <c r="BE298"/>
  <c r="BE301"/>
  <c r="BE304"/>
  <c r="BE306"/>
  <c r="BE308"/>
  <c r="BE312"/>
  <c i="1" r="AW95"/>
  <c r="BA95"/>
  <c r="BC95"/>
  <c r="BB95"/>
  <c r="BD95"/>
  <c r="BC94"/>
  <c r="W32"/>
  <c r="BA94"/>
  <c r="W30"/>
  <c r="BB94"/>
  <c r="W31"/>
  <c r="BD94"/>
  <c r="W33"/>
  <c i="2" l="1" r="R290"/>
  <c r="R131"/>
  <c r="P290"/>
  <c r="P131"/>
  <c i="1" r="AU95"/>
  <c i="2" r="BK132"/>
  <c r="T132"/>
  <c r="T131"/>
  <c r="J133"/>
  <c r="J98"/>
  <c r="BK290"/>
  <c r="J290"/>
  <c r="J106"/>
  <c r="BK310"/>
  <c r="J310"/>
  <c r="J110"/>
  <c i="1" r="AU94"/>
  <c i="2" r="F33"/>
  <c i="1" r="AZ95"/>
  <c r="AZ94"/>
  <c r="W29"/>
  <c r="AX94"/>
  <c r="AY94"/>
  <c r="AW94"/>
  <c r="AK30"/>
  <c i="2" r="J33"/>
  <c i="1" r="AV95"/>
  <c r="AT95"/>
  <c i="2" l="1" r="BK131"/>
  <c r="J131"/>
  <c r="J96"/>
  <c r="J132"/>
  <c r="J97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<sst xmlns="http://schemas.openxmlformats.org/spreadsheetml/2006/main">
  <si>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</si>
  <si>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</si>
  <si>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</si>
  <si>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</si>
  <si>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</si>
  <si>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{0dea266f-7650-4927-a454-ba7ea552403f}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</si>
  <si>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</si>
  <si>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</si>
  <si>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</si>
  <si>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</si>
  <si>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</si>
  <si>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</si>
  <si>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</si>
  <si>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</si>
  <si>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</si>
  <si>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</si>
  <si>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</si>
  <si>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zpevněné plochy koupaliště Střelice</t>
  </si>
  <si>
    <t>KSO:</t>
  </si>
  <si>
    <t>CC-CZ:</t>
  </si>
  <si>
    <t>Místo:</t>
  </si>
  <si>
    <t>Střelice u Brna</t>
  </si>
  <si>
    <t>Datum:</t>
  </si>
  <si>
    <t>15. 1. 2024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</si>
  <si>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</si>
  <si>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</si>
  <si>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</si>
  <si>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</si>
  <si>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</si>
  <si>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</si>
  <si>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</si>
  <si>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</si>
  <si>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</si>
  <si>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01971964</t>
  </si>
  <si>
    <t>Drapaja stav s.r.o.</t>
  </si>
  <si>
    <t>CZ01971964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</si>
  <si>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</si>
  <si>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</si>
  <si>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</si>
  <si>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</si>
  <si>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</si>
  <si>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</si>
  <si>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</si>
  <si>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</si>
  <si>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</si>
  <si>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</si>
  <si>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</si>
  <si>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</si>
  <si>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</si>
  <si>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</si>
  <si>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</si>
  <si>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</si>
  <si>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</si>
  <si>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</si>
  <si>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</si>
  <si>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</si>
  <si>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</si>
  <si>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</si>
  <si>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</si>
  <si>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</si>
  <si>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</si>
  <si>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</si>
  <si>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</si>
  <si>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</si>
  <si>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</si>
  <si>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</si>
  <si>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</si>
  <si>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</si>
  <si>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</si>
  <si>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</si>
  <si>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</si>
  <si>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</si>
  <si>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</si>
  <si>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</si>
  <si>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</si>
  <si>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</si>
  <si>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</si>
  <si>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</si>
  <si>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</si>
  <si>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</si>
  <si>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</si>
  <si>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</si>
  <si>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2024-05</t>
  </si>
  <si>
    <t>Zpevněné plochy koupaliště</t>
  </si>
  <si>
    <t>STA</t>
  </si>
  <si>
    <t>1</t>
  </si>
  <si>
    <t>{2e861ca1-845d-42f7-94ab-2db6d09201f3}</t>
  </si>
  <si>
    <t>2</t>
  </si>
  <si>
    <t>KRYCÍ LIST SOUPISU PRACÍ</t>
  </si>
  <si>
    <t>Objekt:</t>
  </si>
  <si>
    <t>2024-05 - Zpevněné plochy koupaliště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</si>
  <si>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</si>
  <si>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</si>
  <si>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</si>
  <si>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</si>
  <si>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</si>
  <si>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</si>
  <si>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</si>
  <si>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</si>
  <si>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</si>
  <si>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</si>
  <si>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</si>
  <si>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</si>
  <si>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</si>
  <si>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</si>
  <si>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</si>
  <si>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kanalizace</t>
  </si>
  <si>
    <t xml:space="preserve">    741 - Elektroinstalace</t>
  </si>
  <si>
    <t xml:space="preserve">    762 - Konstrukce tesařské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</si>
  <si>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</si>
  <si>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</si>
  <si>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</si>
  <si>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</si>
  <si>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</si>
  <si>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</si>
  <si>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</si>
  <si>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</si>
  <si>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</si>
  <si>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</si>
  <si>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</si>
  <si>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</si>
  <si>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</si>
  <si>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</si>
  <si>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</si>
  <si>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</si>
  <si>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</si>
  <si>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</si>
  <si>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</si>
  <si>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</si>
  <si>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113155114</t>
  </si>
  <si>
    <t>Frézování betonového krytu tl 100 mm pruh š 0,5 m pl do 500 m2 bez překážek v trase</t>
  </si>
  <si>
    <t>m2</t>
  </si>
  <si>
    <t>4</t>
  </si>
  <si>
    <t>1105578581</t>
  </si>
  <si>
    <t>PP</t>
  </si>
  <si>
    <t xml:space="preserve">Frézování betonového podkladu nebo krytu  s naložením na dopravní prostředek plochy do 500 m2 bez překážek v trase pruhu šířky do 0,5 m, tloušťky vrstvy 100 mm</t>
  </si>
  <si>
    <t>131251103</t>
  </si>
  <si>
    <t>Hloubení jam nezapažených v hornině třídy těžitelnosti I, skupiny 3 objem do 100 m3 strojně</t>
  </si>
  <si>
    <t>m3</t>
  </si>
  <si>
    <t>-594278197</t>
  </si>
  <si>
    <t>Hloubení nezapažených jam a zářezů strojně s urovnáním dna do předepsaného profilu a spádu v hornině třídy těžitelnosti I skupiny 3 přes 50 do 100 m3</t>
  </si>
  <si>
    <t>VV</t>
  </si>
  <si>
    <t>3,5*3,5*3,0 "akumulační jímka</t>
  </si>
  <si>
    <t>Součet</t>
  </si>
  <si>
    <t>3</t>
  </si>
  <si>
    <t>132251101</t>
  </si>
  <si>
    <t xml:space="preserve">Hloubení rýh nezapažených  š do 800 mm v hornině třídy těžitelnosti I, skupiny 3 objem do 20 m3 strojně</t>
  </si>
  <si>
    <t>1465449512</t>
  </si>
  <si>
    <t>Hloubení nezapažených rýh šířky do 800 mm strojně s urovnáním dna do předepsaného profilu a spádu v hornině třídy těžitelnosti I skupiny 3 do 20 m3</t>
  </si>
  <si>
    <t>25,0*0,5*1,0 "proplach</t>
  </si>
  <si>
    <t>162651112</t>
  </si>
  <si>
    <t>Vodorovné přemístění do 5000 m výkopku/sypaniny z horniny třídy těžitelnosti I, skupiny 1 až 3</t>
  </si>
  <si>
    <t>804175056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</si>
  <si>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</si>
  <si>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30,7 "obsyp potrubí</t>
  </si>
  <si>
    <t>26,333*1,4*1,2 "odtěžení vsahu</t>
  </si>
  <si>
    <t>0,5*1,0*(1,4*2+26,333+3,0) "výkop základů pod opěrnou zeď</t>
  </si>
  <si>
    <t>25,0*0,5*1,0 "kanalizace</t>
  </si>
  <si>
    <t>Mezisoučet</t>
  </si>
  <si>
    <t>-36,95 "obsyp potrubí</t>
  </si>
  <si>
    <t>-83,224 "zásypy</t>
  </si>
  <si>
    <t>5</t>
  </si>
  <si>
    <t>171201221</t>
  </si>
  <si>
    <t>Poplatek za uložení na skládce (skládkovné) zeminy a kamení kód odpadu 17 05 04</t>
  </si>
  <si>
    <t>t</t>
  </si>
  <si>
    <t>1153385552</t>
  </si>
  <si>
    <t>Poplatek za uložení stavebního odpadu na skládce (skládkovné) zeminy a kamení zatříděného do Katalogu odpadů pod kódem 17 05 04</t>
  </si>
  <si>
    <t>20,082*1,8 'Přepočtené koeficientem množství</t>
  </si>
  <si>
    <t>6</t>
  </si>
  <si>
    <t>171251201</t>
  </si>
  <si>
    <t>Uložení sypaniny na skládky nebo meziskládky</t>
  </si>
  <si>
    <t>-1811685686</t>
  </si>
  <si>
    <t>Uložení sypaniny na skládky nebo meziskládky bez hutnění s upravením uložené sypaniny do předepsaného tvaru</t>
  </si>
  <si>
    <t>7</t>
  </si>
  <si>
    <t>174151101</t>
  </si>
  <si>
    <t>Zásyp jam, šachet rýh nebo kolem objektů sypaninou se zhutněním</t>
  </si>
  <si>
    <t>-1283071655</t>
  </si>
  <si>
    <t>Zásyp sypaninou z jakékoliv horniny strojně s uložením výkopku ve vrstvách se zhutněním jam, šachet, rýh nebo kolem objektů v těchto vykopávkách</t>
  </si>
  <si>
    <t>3,5*3,5*3,0-13,0 "akumulační jímka</t>
  </si>
  <si>
    <t>2,2*1,6*1,5 "odvod dešťové vody do kanalizace</t>
  </si>
  <si>
    <t>7,6*0,6*1,5 "odvod dešťové vody do kanalizace</t>
  </si>
  <si>
    <t>1,28*1,0*(18,3+3,0+4,25)+1,0*1,0*(6,4+0,7) "přívod dešťové kanalizace k akumulační jímce</t>
  </si>
  <si>
    <t>0,8*1,0*40,0 "splašková kanalizace</t>
  </si>
  <si>
    <t>-(0,5*0,5*(33,5+12,5)+0,8*0,6*40,0+0,5*0,5*25,0) "obsyp potrubí</t>
  </si>
  <si>
    <t>8</t>
  </si>
  <si>
    <t>175111101</t>
  </si>
  <si>
    <t>Obsypání potrubí ručně sypaninou bez prohození, uloženou do 3 m</t>
  </si>
  <si>
    <t>-2003196790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</si>
  <si>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</si>
  <si>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0,5*0,5*(33,5+12,5)+0,8*0,6*40,0+0,5*0,5*25,0</t>
  </si>
  <si>
    <t>9</t>
  </si>
  <si>
    <t>M</t>
  </si>
  <si>
    <t>58331200</t>
  </si>
  <si>
    <t>štěrkopísek netříděný</t>
  </si>
  <si>
    <t>729235451</t>
  </si>
  <si>
    <t>36,95*2 'Přepočtené koeficientem množství</t>
  </si>
  <si>
    <t>Zakládání</t>
  </si>
  <si>
    <t>10</t>
  </si>
  <si>
    <t>271572211</t>
  </si>
  <si>
    <t>Podsyp pod základové konstrukce se zhutněním z netříděného štěrkopísku</t>
  </si>
  <si>
    <t>-837830382</t>
  </si>
  <si>
    <t>Podsyp pod základové konstrukce se zhutněním a urovnáním povrchu ze štěrkopísku netříděného</t>
  </si>
  <si>
    <t>0,15*2,5*4,3</t>
  </si>
  <si>
    <t>11</t>
  </si>
  <si>
    <t>273321311</t>
  </si>
  <si>
    <t>Základové desky ze ŽB bez zvýšených nároků na prostředí tř. C 16/20</t>
  </si>
  <si>
    <t>2003979491</t>
  </si>
  <si>
    <t>Základy z betonu železového (bez výztuže) desky z betonu bez zvláštních nároků na prostředí tř. C 16/20</t>
  </si>
  <si>
    <t>0,2*2,5*4,3</t>
  </si>
  <si>
    <t>273351121</t>
  </si>
  <si>
    <t>Zřízení bednění základových desek</t>
  </si>
  <si>
    <t>-1299578480</t>
  </si>
  <si>
    <t>Bednění základů desek zřízení</t>
  </si>
  <si>
    <t>0,15*50,3</t>
  </si>
  <si>
    <t>13</t>
  </si>
  <si>
    <t>273351122</t>
  </si>
  <si>
    <t>Odstranění bednění základových desek</t>
  </si>
  <si>
    <t>-363403740</t>
  </si>
  <si>
    <t>Bednění základů desek odstranění</t>
  </si>
  <si>
    <t>14</t>
  </si>
  <si>
    <t>273361821</t>
  </si>
  <si>
    <t>Výztuž základových desek betonářskou ocelí 10 505 (R)</t>
  </si>
  <si>
    <t>-285921638</t>
  </si>
  <si>
    <t>Výztuž základů desek z betonářské oceli 10 505 (R) nebo BSt 500</t>
  </si>
  <si>
    <t>397*0,001 "výztuž zpevněné plochy - pomocná výztuž</t>
  </si>
  <si>
    <t>15</t>
  </si>
  <si>
    <t>273362021</t>
  </si>
  <si>
    <t>Výztuž základových desek svařovanými sítěmi Kari</t>
  </si>
  <si>
    <t>-1369508315</t>
  </si>
  <si>
    <t>Výztuž základů desek ze svařovaných sítí z drátů typu KARI</t>
  </si>
  <si>
    <t>4,44*397*1,165*2/1000 "KARI KH30 - výztuž zpevněné plochy</t>
  </si>
  <si>
    <t>4,44*2,5*4,3*1,165/1000 "KARI KH30 - výztuž pod akumulační jímky</t>
  </si>
  <si>
    <t>16</t>
  </si>
  <si>
    <t>274313711</t>
  </si>
  <si>
    <t>Základové pásy z betonu tř. C 20/25</t>
  </si>
  <si>
    <t>289340284</t>
  </si>
  <si>
    <t>Základy z betonu prostého pasy betonu kamenem neprokládaného tř. C 20/25</t>
  </si>
  <si>
    <t>0,5*1,0*(1,4*2+26,333)</t>
  </si>
  <si>
    <t>17</t>
  </si>
  <si>
    <t>27-01</t>
  </si>
  <si>
    <t>Úprava povrchu - striáž</t>
  </si>
  <si>
    <t>790210383</t>
  </si>
  <si>
    <t>18</t>
  </si>
  <si>
    <t>27-02</t>
  </si>
  <si>
    <t>Betonáž betonové desky po výkopu kanalizace tř. C 20/25</t>
  </si>
  <si>
    <t>135773884</t>
  </si>
  <si>
    <t>1,28*(18,3+3,0+4,25)+1,0*(6,4+0,7)</t>
  </si>
  <si>
    <t>Svislé a kompletní konstrukce</t>
  </si>
  <si>
    <t>19</t>
  </si>
  <si>
    <t>311213112</t>
  </si>
  <si>
    <t>Zdivo z nepravidelných kamenů na maltu, objem jednoho kamene do 0,02 m3, šířka spáry do 10 mm</t>
  </si>
  <si>
    <t>625902947</t>
  </si>
  <si>
    <t>Zdivo nadzákladové z lomového kamene štípaného nebo ručně vybíraného na maltu z nepravidelných kamenů objemu 1 kusu kamene do 0,02 m3, šířka spáry přes 4 do 10 mm</t>
  </si>
  <si>
    <t>0,4*0,5*(29,0+1,4*2+3,0)</t>
  </si>
  <si>
    <t>20</t>
  </si>
  <si>
    <t>311213911</t>
  </si>
  <si>
    <t>Příplatek k cenám zdění zdiva z kamene na maltu za jednostranné lícování zdiva</t>
  </si>
  <si>
    <t>-2120307204</t>
  </si>
  <si>
    <t>Zdivo nadzákladové z lomového kamene štípaného nebo ručně vybíraného na maltu Příplatek k cenám za lícování zdiva jednostranné</t>
  </si>
  <si>
    <t>0,5*0,4*(29,0+1,4*2+3,0)+0,2*0,4*(29,0+3,0)</t>
  </si>
  <si>
    <t>31121-01</t>
  </si>
  <si>
    <t>D+M Kamenná deska tl. 60 mm</t>
  </si>
  <si>
    <t>m</t>
  </si>
  <si>
    <t>1873496633</t>
  </si>
  <si>
    <t>26,333+1,4*2+3,0</t>
  </si>
  <si>
    <t>Komunikace pozemní</t>
  </si>
  <si>
    <t>22</t>
  </si>
  <si>
    <t>581111211</t>
  </si>
  <si>
    <t>Kryt cementobetonový vozovek skupiny CB II tl 100 mm</t>
  </si>
  <si>
    <t>-982780574</t>
  </si>
  <si>
    <t xml:space="preserve">Kryt cementobetonový silničních komunikací  skupiny CB II tl. 100 mm</t>
  </si>
  <si>
    <t>23</t>
  </si>
  <si>
    <t>5-01</t>
  </si>
  <si>
    <t>Stehování podkladu</t>
  </si>
  <si>
    <t>-550179855</t>
  </si>
  <si>
    <t>Trubní vedení</t>
  </si>
  <si>
    <t>24</t>
  </si>
  <si>
    <t>871315221</t>
  </si>
  <si>
    <t>Kanalizační potrubí z tvrdého PVC jednovrstvé tuhost třídy SN8 DN 160</t>
  </si>
  <si>
    <t>307570370</t>
  </si>
  <si>
    <t>Kanalizační potrubí z tvrdého PVC v otevřeném výkopu ve sklonu do 20 %, hladkého plnostěnného jednovrstvého, tuhost třídy SN 8 DN 160</t>
  </si>
  <si>
    <t>33,5</t>
  </si>
  <si>
    <t>25,0</t>
  </si>
  <si>
    <t>25</t>
  </si>
  <si>
    <t>871355221</t>
  </si>
  <si>
    <t>Kanalizační potrubí z tvrdého PVC jednovrstvé tuhost třídy SN8 DN 200</t>
  </si>
  <si>
    <t>1197763539</t>
  </si>
  <si>
    <t>Kanalizační potrubí z tvrdého PVC v otevřeném výkopu ve sklonu do 20 %, hladkého plnostěnného jednovrstvého, tuhost třídy SN 8 DN 200</t>
  </si>
  <si>
    <t>26</t>
  </si>
  <si>
    <t>87-01</t>
  </si>
  <si>
    <t>Vyústění dešťové kanalizace do potoka</t>
  </si>
  <si>
    <t>kpl</t>
  </si>
  <si>
    <t>-1898832944</t>
  </si>
  <si>
    <t>Ostatní konstrukce a práce, bourání</t>
  </si>
  <si>
    <t>27</t>
  </si>
  <si>
    <t>91911-01</t>
  </si>
  <si>
    <t>Zatmelení dilatační spáry polyuretanovým tmelem</t>
  </si>
  <si>
    <t>-1545793347</t>
  </si>
  <si>
    <t>28</t>
  </si>
  <si>
    <t>919111111</t>
  </si>
  <si>
    <t>Řezání dilatačních spár š 4 mm hl do 60 mm příčných nebo podélných v čerstvém CB krytu</t>
  </si>
  <si>
    <t>-1875858662</t>
  </si>
  <si>
    <t xml:space="preserve">Řezání dilatačních spár v čerstvém cementobetonovém krytu  příčných nebo podélných, šířky 4 mm, hloubky do 60 mm</t>
  </si>
  <si>
    <t>29</t>
  </si>
  <si>
    <t>919111114-01</t>
  </si>
  <si>
    <t>Řezání dilatačních spár š 4 mm hl do 100 mm příčných nebo podélných v CB krytu</t>
  </si>
  <si>
    <t>1522294068</t>
  </si>
  <si>
    <t xml:space="preserve">Řezání dilatačních spár v cementobetonovém krytu  příčných nebo podélných, šířky 4 mm, hloubky přes 90 do 100 mm</t>
  </si>
  <si>
    <t>30</t>
  </si>
  <si>
    <t>919748111</t>
  </si>
  <si>
    <t>Provedení postřiku cementobetonového krytu ochrannou emulzí</t>
  </si>
  <si>
    <t>1661025154</t>
  </si>
  <si>
    <t xml:space="preserve">Provedení postřiku, popř. zdrsnění povrchu cementobetonového krytu nebo podkladu  ochrannou emulzí</t>
  </si>
  <si>
    <t>31</t>
  </si>
  <si>
    <t>919-01</t>
  </si>
  <si>
    <t>Hydrofobní impregnace na bázi silanů - 3 vrstvy</t>
  </si>
  <si>
    <t>-1793400434</t>
  </si>
  <si>
    <t>32</t>
  </si>
  <si>
    <t>935932111</t>
  </si>
  <si>
    <t>Osazení odvodňovacího plastového žlabu s krycím roštem šířky do 200 mm</t>
  </si>
  <si>
    <t>1309798316</t>
  </si>
  <si>
    <t xml:space="preserve">Osazení odvodňovacího žlabu plastového s krycím roštem  šířky do 200 mm</t>
  </si>
  <si>
    <t>33</t>
  </si>
  <si>
    <t>935-01</t>
  </si>
  <si>
    <t>Dodávka Odvodňovací žlab plastový štěrbinový PVC kryt 1,5 t (1000 x 130 x 105 mm)</t>
  </si>
  <si>
    <t>-86646110</t>
  </si>
  <si>
    <t>34</t>
  </si>
  <si>
    <t>935-02</t>
  </si>
  <si>
    <t>Dodávka Koncovka žlabu záslepka pro odvodňovací žlab 125x95x4 mm</t>
  </si>
  <si>
    <t>ks</t>
  </si>
  <si>
    <t>-365044240</t>
  </si>
  <si>
    <t>35</t>
  </si>
  <si>
    <t>935-03</t>
  </si>
  <si>
    <t>D+M Revizní šachta s mříží 300 x 300 mm</t>
  </si>
  <si>
    <t>428171009</t>
  </si>
  <si>
    <t>36</t>
  </si>
  <si>
    <t>935-05</t>
  </si>
  <si>
    <t>D+M Akumulační jímka 12 m3 včetně obetonování a výztuže včetně napojení na závlahu</t>
  </si>
  <si>
    <t>-1350218900</t>
  </si>
  <si>
    <t>37</t>
  </si>
  <si>
    <t>935-06</t>
  </si>
  <si>
    <t>D+M Profesionální ponorné tlakové čerpadlo v sadě s frekvenčním měničem a tlakovou nádobou</t>
  </si>
  <si>
    <t>-1180245435</t>
  </si>
  <si>
    <t>38</t>
  </si>
  <si>
    <t>935-07</t>
  </si>
  <si>
    <t>D+M Filtrační šachta DN 600 pochozí v provedení s pojízdným poklopem do 3,5 t, součástí je filtrční koš s otvory 0,35 mm</t>
  </si>
  <si>
    <t>-2097716369</t>
  </si>
  <si>
    <t>39</t>
  </si>
  <si>
    <t>935-08</t>
  </si>
  <si>
    <t>D+M Revizní šachta dle PD</t>
  </si>
  <si>
    <t>-1596322301</t>
  </si>
  <si>
    <t>40</t>
  </si>
  <si>
    <t>935-09</t>
  </si>
  <si>
    <t>Zajištění stability buněk pro výkop akumulační nádrže</t>
  </si>
  <si>
    <t>-494180636</t>
  </si>
  <si>
    <t>41</t>
  </si>
  <si>
    <t>935-10</t>
  </si>
  <si>
    <t>Zhotovení závlahy trávníku</t>
  </si>
  <si>
    <t>130609658</t>
  </si>
  <si>
    <t>997</t>
  </si>
  <si>
    <t>Přesun sutě</t>
  </si>
  <si>
    <t>42</t>
  </si>
  <si>
    <t>997013151</t>
  </si>
  <si>
    <t>Vnitrostaveništní doprava suti a vybouraných hmot pro budovy v do 6 m s omezením mechanizace</t>
  </si>
  <si>
    <t>-59679213</t>
  </si>
  <si>
    <t xml:space="preserve">Vnitrostaveništní doprava suti a vybouraných hmot  vodorovně do 50 m svisle s omezením mechanizace pro budovy a haly výšky do 6 m</t>
  </si>
  <si>
    <t>998</t>
  </si>
  <si>
    <t>Přesun hmot</t>
  </si>
  <si>
    <t>43</t>
  </si>
  <si>
    <t>998225111</t>
  </si>
  <si>
    <t>Přesun hmot pro pozemní komunikace s krytem z kamene, monolitickým betonovým nebo živičným</t>
  </si>
  <si>
    <t>510961324</t>
  </si>
  <si>
    <t xml:space="preserve">Přesun hmot pro komunikace s krytem z kameniva, monolitickým betonovým nebo živičným  dopravní vzdálenost do 200 m jakékoliv délky objektu</t>
  </si>
  <si>
    <t>PSV</t>
  </si>
  <si>
    <t>Práce a dodávky PSV</t>
  </si>
  <si>
    <t>721</t>
  </si>
  <si>
    <t>Zdravotechnika - kanalizace</t>
  </si>
  <si>
    <t>44</t>
  </si>
  <si>
    <t>721173405</t>
  </si>
  <si>
    <t>Potrubí kanalizační z PVC SN 4 svodné DN 250</t>
  </si>
  <si>
    <t>1983638377</t>
  </si>
  <si>
    <t>Potrubí z trub PVC SN4 svodné (ležaté) DN 250</t>
  </si>
  <si>
    <t>45</t>
  </si>
  <si>
    <t>894221115</t>
  </si>
  <si>
    <t>Šachty kanalizační z betonu se zvýšenými nároky C 25/30 na stokách kruhových DN 800 nebo 900 dno beton C 25/30</t>
  </si>
  <si>
    <t>kus</t>
  </si>
  <si>
    <t>1695555556</t>
  </si>
  <si>
    <t>Šachty kanalizační z prostého betonu se zvýšenými nároky na prostředí tř. C 25/30 výšky vstupu do 1,50 m na stokách kruhových s obložením dna betonem tř. C 25/30 DN 800 nebo 900</t>
  </si>
  <si>
    <t>46</t>
  </si>
  <si>
    <t>721242105</t>
  </si>
  <si>
    <t>Lapač střešních splavenin z PP se zápachovou klapkou a lapacím košem DN 110</t>
  </si>
  <si>
    <t>-1653515293</t>
  </si>
  <si>
    <t>Lapače střešních splavenin polypropylenové (PP) se svislým odtokem DN 110</t>
  </si>
  <si>
    <t>47</t>
  </si>
  <si>
    <t>998721201</t>
  </si>
  <si>
    <t>Přesun hmot procentní pro kanalizace v objektech v do 6 m</t>
  </si>
  <si>
    <t>%</t>
  </si>
  <si>
    <t>971067136</t>
  </si>
  <si>
    <t xml:space="preserve">Přesun hmot pro kanalizace  stanovený procentní sazbou (%) z ceny vodorovná dopravní vzdálenost do 50 m v objektech výšky do 6 m</t>
  </si>
  <si>
    <t>741</t>
  </si>
  <si>
    <t>Elektroinstalace</t>
  </si>
  <si>
    <t>48</t>
  </si>
  <si>
    <t>741-01</t>
  </si>
  <si>
    <t>Úprava elektro - odhad</t>
  </si>
  <si>
    <t>-221658291</t>
  </si>
  <si>
    <t>762</t>
  </si>
  <si>
    <t>Konstrukce tesařské</t>
  </si>
  <si>
    <t>49</t>
  </si>
  <si>
    <t>762-01</t>
  </si>
  <si>
    <t>Podchycení stávajícího přístřešku pro demontáž stávajících dřevěných sloupů</t>
  </si>
  <si>
    <t>-751851355</t>
  </si>
  <si>
    <t>50</t>
  </si>
  <si>
    <t>762-02</t>
  </si>
  <si>
    <t>Demontáž stávajících podpěrných sloupů včetně likvidace</t>
  </si>
  <si>
    <t>2137333654</t>
  </si>
  <si>
    <t>51</t>
  </si>
  <si>
    <t>762-03</t>
  </si>
  <si>
    <t>D+M Sloup z KVH profilu 150/150/3700 mm včetně ocelové patky pro osazení</t>
  </si>
  <si>
    <t>-865107604</t>
  </si>
  <si>
    <t>VRN</t>
  </si>
  <si>
    <t>Vedlejší rozpočtové náklady</t>
  </si>
  <si>
    <t>VRN3</t>
  </si>
  <si>
    <t>Zařízení staveniště</t>
  </si>
  <si>
    <t>52</t>
  </si>
  <si>
    <t>030001000</t>
  </si>
  <si>
    <t>1024</t>
  </si>
  <si>
    <t>-1171238140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</si>
</sst>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33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35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2024-005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Obnova zpevněné plochy koupaliště Střelice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Střelice u Brna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15. 1. 2024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Drapaja stav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'2024-05 - Zpevněné plochy...'!J30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'2024-05 - Zpevněné plochy...'!P131</f>
        <v>0</v>
      </c>
      <c r="AV95" s="128">
        <f>'2024-05 - Zpevněné plochy...'!J33</f>
        <v>0</v>
      </c>
      <c r="AW95" s="128">
        <f>'2024-05 - Zpevněné plochy...'!J34</f>
        <v>0</v>
      </c>
      <c r="AX95" s="128">
        <f>'2024-05 - Zpevněné plochy...'!J35</f>
        <v>0</v>
      </c>
      <c r="AY95" s="128">
        <f>'2024-05 - Zpevněné plochy...'!J36</f>
        <v>0</v>
      </c>
      <c r="AZ95" s="128">
        <f>'2024-05 - Zpevněné plochy...'!F33</f>
        <v>0</v>
      </c>
      <c r="BA95" s="128">
        <f>'2024-05 - Zpevněné plochy...'!F34</f>
        <v>0</v>
      </c>
      <c r="BB95" s="128">
        <f>'2024-05 - Zpevněné plochy...'!F35</f>
        <v>0</v>
      </c>
      <c r="BC95" s="128">
        <f>'2024-05 - Zpevněné plochy...'!F36</f>
        <v>0</v>
      </c>
      <c r="BD95" s="130">
        <f>'2024-05 - Zpevněné plochy...'!F37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Ao0eObXGOvIOa7kER/LBVBd+KzjBkEmNlPZo6pGTC68mBkuc/FMILWpEWio3Gh9UVNMchkDwmXATqT0LO44HLg==" hashValue="LmXUFlhGNsLcadhwcdv9nK/EqTie5BrDsbpD9k7Psb11lbPxY+7e6CQC+lUzNMjG0HvElRPBS1suzwz2OeqEjA==" algorithmName="SHA-512" password="C7D1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4-05 - Zpevněné ploch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87</v>
      </c>
    </row>
    <row r="4" s="1" customFormat="1" ht="24.96" customHeight="1">
      <c r="B4" s="20"/>
      <c r="D4" s="134" t="s">
        <v>88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Obnova zpevněné plochy koupaliště Střelice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15. 1. 2024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27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27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32</v>
      </c>
      <c r="E23" s="38"/>
      <c r="F23" s="38"/>
      <c r="G23" s="38"/>
      <c r="H23" s="38"/>
      <c r="I23" s="136" t="s">
        <v>25</v>
      </c>
      <c r="J23" s="139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37</v>
      </c>
      <c r="E30" s="38"/>
      <c r="F30" s="38"/>
      <c r="G30" s="38"/>
      <c r="H30" s="38"/>
      <c r="I30" s="38"/>
      <c r="J30" s="147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39</v>
      </c>
      <c r="G32" s="38"/>
      <c r="H32" s="38"/>
      <c r="I32" s="148" t="s">
        <v>38</v>
      </c>
      <c r="J32" s="14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41</v>
      </c>
      <c r="E33" s="136" t="s">
        <v>42</v>
      </c>
      <c r="F33" s="150">
        <f>ROUND((SUM(BE131:BE313)),  2)</f>
        <v>0</v>
      </c>
      <c r="G33" s="38"/>
      <c r="H33" s="38"/>
      <c r="I33" s="151">
        <v>0.20999999999999999</v>
      </c>
      <c r="J33" s="150">
        <f>ROUND(((SUM(BE131:BE313))*I33),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43</v>
      </c>
      <c r="F34" s="150">
        <f>ROUND((SUM(BF131:BF313)),  2)</f>
        <v>0</v>
      </c>
      <c r="G34" s="38"/>
      <c r="H34" s="38"/>
      <c r="I34" s="151">
        <v>0.12</v>
      </c>
      <c r="J34" s="150">
        <f>ROUND(((SUM(BF131:BF313))*I34),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44</v>
      </c>
      <c r="F35" s="150">
        <f>ROUND((SUM(BG131:BG313)),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45</v>
      </c>
      <c r="F36" s="150">
        <f>ROUND((SUM(BH131:BH313)),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46</v>
      </c>
      <c r="F37" s="150">
        <f>ROUND((SUM(BI131:BI313)),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50</v>
      </c>
      <c r="E50" s="160"/>
      <c r="F50" s="160"/>
      <c r="G50" s="159" t="s">
        <v>51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52</v>
      </c>
      <c r="E61" s="162"/>
      <c r="F61" s="163" t="s">
        <v>53</v>
      </c>
      <c r="G61" s="161" t="s">
        <v>52</v>
      </c>
      <c r="H61" s="162"/>
      <c r="I61" s="162"/>
      <c r="J61" s="164" t="s">
        <v>53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54</v>
      </c>
      <c r="E65" s="165"/>
      <c r="F65" s="165"/>
      <c r="G65" s="159" t="s">
        <v>55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52</v>
      </c>
      <c r="E76" s="162"/>
      <c r="F76" s="163" t="s">
        <v>53</v>
      </c>
      <c r="G76" s="161" t="s">
        <v>52</v>
      </c>
      <c r="H76" s="162"/>
      <c r="I76" s="162"/>
      <c r="J76" s="164" t="s">
        <v>53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Obnova zpevněné plochy koupaliště Střelice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2024-05 - Zpevněné plochy koupaliště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Střelice u Brna</v>
      </c>
      <c r="G89" s="40"/>
      <c r="H89" s="40"/>
      <c r="I89" s="32" t="s">
        <v>22</v>
      </c>
      <c r="J89" s="79" t="str">
        <f>IF(J12="","",J12)</f>
        <v>15. 1. 2024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Drapaja stav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92</v>
      </c>
      <c r="D94" s="172"/>
      <c r="E94" s="172"/>
      <c r="F94" s="172"/>
      <c r="G94" s="172"/>
      <c r="H94" s="172"/>
      <c r="I94" s="172"/>
      <c r="J94" s="173" t="s">
        <v>93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94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s="9" customFormat="1" ht="24.96" customHeight="1">
      <c r="A97" s="9"/>
      <c r="B97" s="175"/>
      <c r="C97" s="176"/>
      <c r="D97" s="177" t="s">
        <v>96</v>
      </c>
      <c r="E97" s="178"/>
      <c r="F97" s="178"/>
      <c r="G97" s="178"/>
      <c r="H97" s="178"/>
      <c r="I97" s="178"/>
      <c r="J97" s="179">
        <f>J132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97</v>
      </c>
      <c r="E98" s="184"/>
      <c r="F98" s="184"/>
      <c r="G98" s="184"/>
      <c r="H98" s="184"/>
      <c r="I98" s="184"/>
      <c r="J98" s="185">
        <f>J133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98</v>
      </c>
      <c r="E99" s="184"/>
      <c r="F99" s="184"/>
      <c r="G99" s="184"/>
      <c r="H99" s="184"/>
      <c r="I99" s="184"/>
      <c r="J99" s="185">
        <f>J199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99</v>
      </c>
      <c r="E100" s="184"/>
      <c r="F100" s="184"/>
      <c r="G100" s="184"/>
      <c r="H100" s="184"/>
      <c r="I100" s="184"/>
      <c r="J100" s="185">
        <f>J228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100</v>
      </c>
      <c r="E101" s="184"/>
      <c r="F101" s="184"/>
      <c r="G101" s="184"/>
      <c r="H101" s="184"/>
      <c r="I101" s="184"/>
      <c r="J101" s="185">
        <f>J238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101</v>
      </c>
      <c r="E102" s="184"/>
      <c r="F102" s="184"/>
      <c r="G102" s="184"/>
      <c r="H102" s="184"/>
      <c r="I102" s="184"/>
      <c r="J102" s="185">
        <f>J243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102</v>
      </c>
      <c r="E103" s="184"/>
      <c r="F103" s="184"/>
      <c r="G103" s="184"/>
      <c r="H103" s="184"/>
      <c r="I103" s="184"/>
      <c r="J103" s="185">
        <f>J253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103</v>
      </c>
      <c r="E104" s="184"/>
      <c r="F104" s="184"/>
      <c r="G104" s="184"/>
      <c r="H104" s="184"/>
      <c r="I104" s="184"/>
      <c r="J104" s="185">
        <f>J284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104</v>
      </c>
      <c r="E105" s="184"/>
      <c r="F105" s="184"/>
      <c r="G105" s="184"/>
      <c r="H105" s="184"/>
      <c r="I105" s="184"/>
      <c r="J105" s="185">
        <f>J287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5"/>
      <c r="C106" s="176"/>
      <c r="D106" s="177" t="s">
        <v>105</v>
      </c>
      <c r="E106" s="178"/>
      <c r="F106" s="178"/>
      <c r="G106" s="178"/>
      <c r="H106" s="178"/>
      <c r="I106" s="178"/>
      <c r="J106" s="179">
        <f>J290</f>
        <v>0</v>
      </c>
      <c r="K106" s="176"/>
      <c r="L106" s="18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1"/>
      <c r="C107" s="182"/>
      <c r="D107" s="183" t="s">
        <v>106</v>
      </c>
      <c r="E107" s="184"/>
      <c r="F107" s="184"/>
      <c r="G107" s="184"/>
      <c r="H107" s="184"/>
      <c r="I107" s="184"/>
      <c r="J107" s="185">
        <f>J291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107</v>
      </c>
      <c r="E108" s="184"/>
      <c r="F108" s="184"/>
      <c r="G108" s="184"/>
      <c r="H108" s="184"/>
      <c r="I108" s="184"/>
      <c r="J108" s="185">
        <f>J300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108</v>
      </c>
      <c r="E109" s="184"/>
      <c r="F109" s="184"/>
      <c r="G109" s="184"/>
      <c r="H109" s="184"/>
      <c r="I109" s="184"/>
      <c r="J109" s="185">
        <f>J303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5"/>
      <c r="C110" s="176"/>
      <c r="D110" s="177" t="s">
        <v>109</v>
      </c>
      <c r="E110" s="178"/>
      <c r="F110" s="178"/>
      <c r="G110" s="178"/>
      <c r="H110" s="178"/>
      <c r="I110" s="178"/>
      <c r="J110" s="179">
        <f>J310</f>
        <v>0</v>
      </c>
      <c r="K110" s="176"/>
      <c r="L110" s="180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1"/>
      <c r="C111" s="182"/>
      <c r="D111" s="183" t="s">
        <v>110</v>
      </c>
      <c r="E111" s="184"/>
      <c r="F111" s="184"/>
      <c r="G111" s="184"/>
      <c r="H111" s="184"/>
      <c r="I111" s="184"/>
      <c r="J111" s="185">
        <f>J311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111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70" t="str">
        <f>E7</f>
        <v>Obnova zpevněné plochy koupaliště Střelice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89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2024-05 - Zpevněné plochy koupaliště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>Střelice u Brna</v>
      </c>
      <c r="G125" s="40"/>
      <c r="H125" s="40"/>
      <c r="I125" s="32" t="s">
        <v>22</v>
      </c>
      <c r="J125" s="79" t="str">
        <f>IF(J12="","",J12)</f>
        <v>15. 1. 2024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 xml:space="preserve"> </v>
      </c>
      <c r="G127" s="40"/>
      <c r="H127" s="40"/>
      <c r="I127" s="32" t="s">
        <v>30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28</v>
      </c>
      <c r="D128" s="40"/>
      <c r="E128" s="40"/>
      <c r="F128" s="27" t="str">
        <f>IF(E18="","",E18)</f>
        <v>Vyplň údaj</v>
      </c>
      <c r="G128" s="40"/>
      <c r="H128" s="40"/>
      <c r="I128" s="32" t="s">
        <v>32</v>
      </c>
      <c r="J128" s="36" t="str">
        <f>E24</f>
        <v>Drapaja stav s.r.o.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87"/>
      <c r="B130" s="188"/>
      <c r="C130" s="189" t="s">
        <v>112</v>
      </c>
      <c r="D130" s="190" t="s">
        <v>62</v>
      </c>
      <c r="E130" s="190" t="s">
        <v>58</v>
      </c>
      <c r="F130" s="190" t="s">
        <v>59</v>
      </c>
      <c r="G130" s="190" t="s">
        <v>113</v>
      </c>
      <c r="H130" s="190" t="s">
        <v>114</v>
      </c>
      <c r="I130" s="190" t="s">
        <v>115</v>
      </c>
      <c r="J130" s="191" t="s">
        <v>93</v>
      </c>
      <c r="K130" s="192" t="s">
        <v>116</v>
      </c>
      <c r="L130" s="193"/>
      <c r="M130" s="100" t="s">
        <v>1</v>
      </c>
      <c r="N130" s="101" t="s">
        <v>41</v>
      </c>
      <c r="O130" s="101" t="s">
        <v>117</v>
      </c>
      <c r="P130" s="101" t="s">
        <v>118</v>
      </c>
      <c r="Q130" s="101" t="s">
        <v>119</v>
      </c>
      <c r="R130" s="101" t="s">
        <v>120</v>
      </c>
      <c r="S130" s="101" t="s">
        <v>121</v>
      </c>
      <c r="T130" s="102" t="s">
        <v>122</v>
      </c>
      <c r="U130" s="187"/>
      <c r="V130" s="187"/>
      <c r="W130" s="187"/>
      <c r="X130" s="187"/>
      <c r="Y130" s="187"/>
      <c r="Z130" s="187"/>
      <c r="AA130" s="187"/>
      <c r="AB130" s="187"/>
      <c r="AC130" s="187"/>
      <c r="AD130" s="187"/>
      <c r="AE130" s="187"/>
    </row>
    <row r="131" s="2" customFormat="1" ht="22.8" customHeight="1">
      <c r="A131" s="38"/>
      <c r="B131" s="39"/>
      <c r="C131" s="107" t="s">
        <v>123</v>
      </c>
      <c r="D131" s="40"/>
      <c r="E131" s="40"/>
      <c r="F131" s="40"/>
      <c r="G131" s="40"/>
      <c r="H131" s="40"/>
      <c r="I131" s="40"/>
      <c r="J131" s="194">
        <f>BK131</f>
        <v>0</v>
      </c>
      <c r="K131" s="40"/>
      <c r="L131" s="44"/>
      <c r="M131" s="103"/>
      <c r="N131" s="195"/>
      <c r="O131" s="104"/>
      <c r="P131" s="196">
        <f>P132+P290+P310</f>
        <v>0</v>
      </c>
      <c r="Q131" s="104"/>
      <c r="R131" s="196">
        <f>R132+R290+R310</f>
        <v>171.13760109</v>
      </c>
      <c r="S131" s="104"/>
      <c r="T131" s="197">
        <f>T132+T290+T310</f>
        <v>94.719999999999999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76</v>
      </c>
      <c r="AU131" s="17" t="s">
        <v>95</v>
      </c>
      <c r="BK131" s="198">
        <f>BK132+BK290+BK310</f>
        <v>0</v>
      </c>
    </row>
    <row r="132" s="12" customFormat="1" ht="25.92" customHeight="1">
      <c r="A132" s="12"/>
      <c r="B132" s="199"/>
      <c r="C132" s="200"/>
      <c r="D132" s="201" t="s">
        <v>76</v>
      </c>
      <c r="E132" s="202" t="s">
        <v>124</v>
      </c>
      <c r="F132" s="202" t="s">
        <v>125</v>
      </c>
      <c r="G132" s="200"/>
      <c r="H132" s="200"/>
      <c r="I132" s="203"/>
      <c r="J132" s="204">
        <f>BK132</f>
        <v>0</v>
      </c>
      <c r="K132" s="200"/>
      <c r="L132" s="205"/>
      <c r="M132" s="206"/>
      <c r="N132" s="207"/>
      <c r="O132" s="207"/>
      <c r="P132" s="208">
        <f>P133+P199+P228+P238+P243+P253+P284+P287</f>
        <v>0</v>
      </c>
      <c r="Q132" s="207"/>
      <c r="R132" s="208">
        <f>R133+R199+R228+R238+R243+R253+R284+R287</f>
        <v>148.31098109000001</v>
      </c>
      <c r="S132" s="207"/>
      <c r="T132" s="209">
        <f>T133+T199+T228+T238+T243+T253+T284+T287</f>
        <v>94.719999999999999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85</v>
      </c>
      <c r="AT132" s="211" t="s">
        <v>76</v>
      </c>
      <c r="AU132" s="211" t="s">
        <v>77</v>
      </c>
      <c r="AY132" s="210" t="s">
        <v>126</v>
      </c>
      <c r="BK132" s="212">
        <f>BK133+BK199+BK228+BK238+BK243+BK253+BK284+BK287</f>
        <v>0</v>
      </c>
    </row>
    <row r="133" s="12" customFormat="1" ht="22.8" customHeight="1">
      <c r="A133" s="12"/>
      <c r="B133" s="199"/>
      <c r="C133" s="200"/>
      <c r="D133" s="201" t="s">
        <v>76</v>
      </c>
      <c r="E133" s="213" t="s">
        <v>85</v>
      </c>
      <c r="F133" s="213" t="s">
        <v>127</v>
      </c>
      <c r="G133" s="200"/>
      <c r="H133" s="200"/>
      <c r="I133" s="203"/>
      <c r="J133" s="214">
        <f>BK133</f>
        <v>0</v>
      </c>
      <c r="K133" s="200"/>
      <c r="L133" s="205"/>
      <c r="M133" s="206"/>
      <c r="N133" s="207"/>
      <c r="O133" s="207"/>
      <c r="P133" s="208">
        <f>SUM(P134:P198)</f>
        <v>0</v>
      </c>
      <c r="Q133" s="207"/>
      <c r="R133" s="208">
        <f>SUM(R134:R198)</f>
        <v>73.940700000000007</v>
      </c>
      <c r="S133" s="207"/>
      <c r="T133" s="209">
        <f>SUM(T134:T198)</f>
        <v>94.719999999999999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0" t="s">
        <v>85</v>
      </c>
      <c r="AT133" s="211" t="s">
        <v>76</v>
      </c>
      <c r="AU133" s="211" t="s">
        <v>85</v>
      </c>
      <c r="AY133" s="210" t="s">
        <v>126</v>
      </c>
      <c r="BK133" s="212">
        <f>SUM(BK134:BK198)</f>
        <v>0</v>
      </c>
    </row>
    <row r="134" s="2" customFormat="1" ht="24.15" customHeight="1">
      <c r="A134" s="38"/>
      <c r="B134" s="39"/>
      <c r="C134" s="215" t="s">
        <v>85</v>
      </c>
      <c r="D134" s="215" t="s">
        <v>128</v>
      </c>
      <c r="E134" s="216" t="s">
        <v>129</v>
      </c>
      <c r="F134" s="217" t="s">
        <v>130</v>
      </c>
      <c r="G134" s="218" t="s">
        <v>131</v>
      </c>
      <c r="H134" s="219">
        <v>370</v>
      </c>
      <c r="I134" s="220"/>
      <c r="J134" s="221">
        <f>ROUND(I134*H134,2)</f>
        <v>0</v>
      </c>
      <c r="K134" s="222"/>
      <c r="L134" s="44"/>
      <c r="M134" s="223" t="s">
        <v>1</v>
      </c>
      <c r="N134" s="224" t="s">
        <v>42</v>
      </c>
      <c r="O134" s="91"/>
      <c r="P134" s="225">
        <f>O134*H134</f>
        <v>0</v>
      </c>
      <c r="Q134" s="225">
        <v>0.00011</v>
      </c>
      <c r="R134" s="225">
        <f>Q134*H134</f>
        <v>0.0407</v>
      </c>
      <c r="S134" s="225">
        <v>0.25600000000000001</v>
      </c>
      <c r="T134" s="226">
        <f>S134*H134</f>
        <v>94.719999999999999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7" t="s">
        <v>132</v>
      </c>
      <c r="AT134" s="227" t="s">
        <v>128</v>
      </c>
      <c r="AU134" s="227" t="s">
        <v>87</v>
      </c>
      <c r="AY134" s="17" t="s">
        <v>126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85</v>
      </c>
      <c r="BK134" s="228">
        <f>ROUND(I134*H134,2)</f>
        <v>0</v>
      </c>
      <c r="BL134" s="17" t="s">
        <v>132</v>
      </c>
      <c r="BM134" s="227" t="s">
        <v>133</v>
      </c>
    </row>
    <row r="135" s="2" customFormat="1">
      <c r="A135" s="38"/>
      <c r="B135" s="39"/>
      <c r="C135" s="40"/>
      <c r="D135" s="229" t="s">
        <v>134</v>
      </c>
      <c r="E135" s="40"/>
      <c r="F135" s="230" t="s">
        <v>135</v>
      </c>
      <c r="G135" s="40"/>
      <c r="H135" s="40"/>
      <c r="I135" s="231"/>
      <c r="J135" s="40"/>
      <c r="K135" s="40"/>
      <c r="L135" s="44"/>
      <c r="M135" s="232"/>
      <c r="N135" s="23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134</v>
      </c>
      <c r="AU135" s="17" t="s">
        <v>87</v>
      </c>
    </row>
    <row r="136" s="2" customFormat="1" ht="33" customHeight="1">
      <c r="A136" s="38"/>
      <c r="B136" s="39"/>
      <c r="C136" s="215" t="s">
        <v>87</v>
      </c>
      <c r="D136" s="215" t="s">
        <v>128</v>
      </c>
      <c r="E136" s="216" t="s">
        <v>136</v>
      </c>
      <c r="F136" s="217" t="s">
        <v>137</v>
      </c>
      <c r="G136" s="218" t="s">
        <v>138</v>
      </c>
      <c r="H136" s="219">
        <v>36.75</v>
      </c>
      <c r="I136" s="220"/>
      <c r="J136" s="221">
        <f>ROUND(I136*H136,2)</f>
        <v>0</v>
      </c>
      <c r="K136" s="222"/>
      <c r="L136" s="44"/>
      <c r="M136" s="223" t="s">
        <v>1</v>
      </c>
      <c r="N136" s="224" t="s">
        <v>42</v>
      </c>
      <c r="O136" s="91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7" t="s">
        <v>132</v>
      </c>
      <c r="AT136" s="227" t="s">
        <v>128</v>
      </c>
      <c r="AU136" s="227" t="s">
        <v>87</v>
      </c>
      <c r="AY136" s="17" t="s">
        <v>126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85</v>
      </c>
      <c r="BK136" s="228">
        <f>ROUND(I136*H136,2)</f>
        <v>0</v>
      </c>
      <c r="BL136" s="17" t="s">
        <v>132</v>
      </c>
      <c r="BM136" s="227" t="s">
        <v>139</v>
      </c>
    </row>
    <row r="137" s="2" customFormat="1">
      <c r="A137" s="38"/>
      <c r="B137" s="39"/>
      <c r="C137" s="40"/>
      <c r="D137" s="229" t="s">
        <v>134</v>
      </c>
      <c r="E137" s="40"/>
      <c r="F137" s="230" t="s">
        <v>140</v>
      </c>
      <c r="G137" s="40"/>
      <c r="H137" s="40"/>
      <c r="I137" s="231"/>
      <c r="J137" s="40"/>
      <c r="K137" s="40"/>
      <c r="L137" s="44"/>
      <c r="M137" s="232"/>
      <c r="N137" s="23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134</v>
      </c>
      <c r="AU137" s="17" t="s">
        <v>87</v>
      </c>
    </row>
    <row r="138" s="13" customFormat="1">
      <c r="A138" s="13"/>
      <c r="B138" s="234"/>
      <c r="C138" s="235"/>
      <c r="D138" s="229" t="s">
        <v>141</v>
      </c>
      <c r="E138" s="236" t="s">
        <v>1</v>
      </c>
      <c r="F138" s="237" t="s">
        <v>142</v>
      </c>
      <c r="G138" s="235"/>
      <c r="H138" s="238">
        <v>36.75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141</v>
      </c>
      <c r="AU138" s="244" t="s">
        <v>87</v>
      </c>
      <c r="AV138" s="13" t="s">
        <v>87</v>
      </c>
      <c r="AW138" s="13" t="s">
        <v>31</v>
      </c>
      <c r="AX138" s="13" t="s">
        <v>77</v>
      </c>
      <c r="AY138" s="244" t="s">
        <v>126</v>
      </c>
    </row>
    <row r="139" s="14" customFormat="1">
      <c r="A139" s="14"/>
      <c r="B139" s="245"/>
      <c r="C139" s="246"/>
      <c r="D139" s="229" t="s">
        <v>141</v>
      </c>
      <c r="E139" s="247" t="s">
        <v>1</v>
      </c>
      <c r="F139" s="248" t="s">
        <v>143</v>
      </c>
      <c r="G139" s="246"/>
      <c r="H139" s="249">
        <v>36.75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141</v>
      </c>
      <c r="AU139" s="255" t="s">
        <v>87</v>
      </c>
      <c r="AV139" s="14" t="s">
        <v>132</v>
      </c>
      <c r="AW139" s="14" t="s">
        <v>31</v>
      </c>
      <c r="AX139" s="14" t="s">
        <v>85</v>
      </c>
      <c r="AY139" s="255" t="s">
        <v>126</v>
      </c>
    </row>
    <row r="140" s="2" customFormat="1" ht="33" customHeight="1">
      <c r="A140" s="38"/>
      <c r="B140" s="39"/>
      <c r="C140" s="215" t="s">
        <v>144</v>
      </c>
      <c r="D140" s="215" t="s">
        <v>128</v>
      </c>
      <c r="E140" s="216" t="s">
        <v>145</v>
      </c>
      <c r="F140" s="217" t="s">
        <v>146</v>
      </c>
      <c r="G140" s="218" t="s">
        <v>138</v>
      </c>
      <c r="H140" s="219">
        <v>12.5</v>
      </c>
      <c r="I140" s="220"/>
      <c r="J140" s="221">
        <f>ROUND(I140*H140,2)</f>
        <v>0</v>
      </c>
      <c r="K140" s="222"/>
      <c r="L140" s="44"/>
      <c r="M140" s="223" t="s">
        <v>1</v>
      </c>
      <c r="N140" s="224" t="s">
        <v>42</v>
      </c>
      <c r="O140" s="91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132</v>
      </c>
      <c r="AT140" s="227" t="s">
        <v>128</v>
      </c>
      <c r="AU140" s="227" t="s">
        <v>87</v>
      </c>
      <c r="AY140" s="17" t="s">
        <v>126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85</v>
      </c>
      <c r="BK140" s="228">
        <f>ROUND(I140*H140,2)</f>
        <v>0</v>
      </c>
      <c r="BL140" s="17" t="s">
        <v>132</v>
      </c>
      <c r="BM140" s="227" t="s">
        <v>147</v>
      </c>
    </row>
    <row r="141" s="2" customFormat="1">
      <c r="A141" s="38"/>
      <c r="B141" s="39"/>
      <c r="C141" s="40"/>
      <c r="D141" s="229" t="s">
        <v>134</v>
      </c>
      <c r="E141" s="40"/>
      <c r="F141" s="230" t="s">
        <v>148</v>
      </c>
      <c r="G141" s="40"/>
      <c r="H141" s="40"/>
      <c r="I141" s="231"/>
      <c r="J141" s="40"/>
      <c r="K141" s="40"/>
      <c r="L141" s="44"/>
      <c r="M141" s="232"/>
      <c r="N141" s="23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134</v>
      </c>
      <c r="AU141" s="17" t="s">
        <v>87</v>
      </c>
    </row>
    <row r="142" s="13" customFormat="1">
      <c r="A142" s="13"/>
      <c r="B142" s="234"/>
      <c r="C142" s="235"/>
      <c r="D142" s="229" t="s">
        <v>141</v>
      </c>
      <c r="E142" s="236" t="s">
        <v>1</v>
      </c>
      <c r="F142" s="237" t="s">
        <v>149</v>
      </c>
      <c r="G142" s="235"/>
      <c r="H142" s="238">
        <v>12.5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141</v>
      </c>
      <c r="AU142" s="244" t="s">
        <v>87</v>
      </c>
      <c r="AV142" s="13" t="s">
        <v>87</v>
      </c>
      <c r="AW142" s="13" t="s">
        <v>31</v>
      </c>
      <c r="AX142" s="13" t="s">
        <v>85</v>
      </c>
      <c r="AY142" s="244" t="s">
        <v>126</v>
      </c>
    </row>
    <row r="143" s="2" customFormat="1" ht="33" customHeight="1">
      <c r="A143" s="38"/>
      <c r="B143" s="39"/>
      <c r="C143" s="215" t="s">
        <v>132</v>
      </c>
      <c r="D143" s="215" t="s">
        <v>128</v>
      </c>
      <c r="E143" s="216" t="s">
        <v>150</v>
      </c>
      <c r="F143" s="217" t="s">
        <v>151</v>
      </c>
      <c r="G143" s="218" t="s">
        <v>138</v>
      </c>
      <c r="H143" s="219">
        <v>20.082000000000001</v>
      </c>
      <c r="I143" s="220"/>
      <c r="J143" s="221">
        <f>ROUND(I143*H143,2)</f>
        <v>0</v>
      </c>
      <c r="K143" s="222"/>
      <c r="L143" s="44"/>
      <c r="M143" s="223" t="s">
        <v>1</v>
      </c>
      <c r="N143" s="224" t="s">
        <v>42</v>
      </c>
      <c r="O143" s="91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132</v>
      </c>
      <c r="AT143" s="227" t="s">
        <v>128</v>
      </c>
      <c r="AU143" s="227" t="s">
        <v>87</v>
      </c>
      <c r="AY143" s="17" t="s">
        <v>126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85</v>
      </c>
      <c r="BK143" s="228">
        <f>ROUND(I143*H143,2)</f>
        <v>0</v>
      </c>
      <c r="BL143" s="17" t="s">
        <v>132</v>
      </c>
      <c r="BM143" s="227" t="s">
        <v>152</v>
      </c>
    </row>
    <row r="144" s="2" customFormat="1">
      <c r="A144" s="38"/>
      <c r="B144" s="39"/>
      <c r="C144" s="40"/>
      <c r="D144" s="229" t="s">
        <v>134</v>
      </c>
      <c r="E144" s="40"/>
      <c r="F144" s="230" t="s">
        <v>153</v>
      </c>
      <c r="G144" s="40"/>
      <c r="H144" s="40"/>
      <c r="I144" s="231"/>
      <c r="J144" s="40"/>
      <c r="K144" s="40"/>
      <c r="L144" s="44"/>
      <c r="M144" s="232"/>
      <c r="N144" s="23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134</v>
      </c>
      <c r="AU144" s="17" t="s">
        <v>87</v>
      </c>
    </row>
    <row r="145" s="13" customFormat="1">
      <c r="A145" s="13"/>
      <c r="B145" s="234"/>
      <c r="C145" s="235"/>
      <c r="D145" s="229" t="s">
        <v>141</v>
      </c>
      <c r="E145" s="236" t="s">
        <v>1</v>
      </c>
      <c r="F145" s="237" t="s">
        <v>154</v>
      </c>
      <c r="G145" s="235"/>
      <c r="H145" s="238">
        <v>30.699999999999999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141</v>
      </c>
      <c r="AU145" s="244" t="s">
        <v>87</v>
      </c>
      <c r="AV145" s="13" t="s">
        <v>87</v>
      </c>
      <c r="AW145" s="13" t="s">
        <v>31</v>
      </c>
      <c r="AX145" s="13" t="s">
        <v>77</v>
      </c>
      <c r="AY145" s="244" t="s">
        <v>126</v>
      </c>
    </row>
    <row r="146" s="13" customFormat="1">
      <c r="A146" s="13"/>
      <c r="B146" s="234"/>
      <c r="C146" s="235"/>
      <c r="D146" s="229" t="s">
        <v>141</v>
      </c>
      <c r="E146" s="236" t="s">
        <v>1</v>
      </c>
      <c r="F146" s="237" t="s">
        <v>142</v>
      </c>
      <c r="G146" s="235"/>
      <c r="H146" s="238">
        <v>36.75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141</v>
      </c>
      <c r="AU146" s="244" t="s">
        <v>87</v>
      </c>
      <c r="AV146" s="13" t="s">
        <v>87</v>
      </c>
      <c r="AW146" s="13" t="s">
        <v>31</v>
      </c>
      <c r="AX146" s="13" t="s">
        <v>77</v>
      </c>
      <c r="AY146" s="244" t="s">
        <v>126</v>
      </c>
    </row>
    <row r="147" s="13" customFormat="1">
      <c r="A147" s="13"/>
      <c r="B147" s="234"/>
      <c r="C147" s="235"/>
      <c r="D147" s="229" t="s">
        <v>141</v>
      </c>
      <c r="E147" s="236" t="s">
        <v>1</v>
      </c>
      <c r="F147" s="237" t="s">
        <v>155</v>
      </c>
      <c r="G147" s="235"/>
      <c r="H147" s="238">
        <v>44.238999999999997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141</v>
      </c>
      <c r="AU147" s="244" t="s">
        <v>87</v>
      </c>
      <c r="AV147" s="13" t="s">
        <v>87</v>
      </c>
      <c r="AW147" s="13" t="s">
        <v>31</v>
      </c>
      <c r="AX147" s="13" t="s">
        <v>77</v>
      </c>
      <c r="AY147" s="244" t="s">
        <v>126</v>
      </c>
    </row>
    <row r="148" s="13" customFormat="1">
      <c r="A148" s="13"/>
      <c r="B148" s="234"/>
      <c r="C148" s="235"/>
      <c r="D148" s="229" t="s">
        <v>141</v>
      </c>
      <c r="E148" s="236" t="s">
        <v>1</v>
      </c>
      <c r="F148" s="237" t="s">
        <v>156</v>
      </c>
      <c r="G148" s="235"/>
      <c r="H148" s="238">
        <v>16.067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141</v>
      </c>
      <c r="AU148" s="244" t="s">
        <v>87</v>
      </c>
      <c r="AV148" s="13" t="s">
        <v>87</v>
      </c>
      <c r="AW148" s="13" t="s">
        <v>31</v>
      </c>
      <c r="AX148" s="13" t="s">
        <v>77</v>
      </c>
      <c r="AY148" s="244" t="s">
        <v>126</v>
      </c>
    </row>
    <row r="149" s="13" customFormat="1">
      <c r="A149" s="13"/>
      <c r="B149" s="234"/>
      <c r="C149" s="235"/>
      <c r="D149" s="229" t="s">
        <v>141</v>
      </c>
      <c r="E149" s="236" t="s">
        <v>1</v>
      </c>
      <c r="F149" s="237" t="s">
        <v>157</v>
      </c>
      <c r="G149" s="235"/>
      <c r="H149" s="238">
        <v>12.5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141</v>
      </c>
      <c r="AU149" s="244" t="s">
        <v>87</v>
      </c>
      <c r="AV149" s="13" t="s">
        <v>87</v>
      </c>
      <c r="AW149" s="13" t="s">
        <v>31</v>
      </c>
      <c r="AX149" s="13" t="s">
        <v>77</v>
      </c>
      <c r="AY149" s="244" t="s">
        <v>126</v>
      </c>
    </row>
    <row r="150" s="15" customFormat="1">
      <c r="A150" s="15"/>
      <c r="B150" s="256"/>
      <c r="C150" s="257"/>
      <c r="D150" s="229" t="s">
        <v>141</v>
      </c>
      <c r="E150" s="258" t="s">
        <v>1</v>
      </c>
      <c r="F150" s="259" t="s">
        <v>158</v>
      </c>
      <c r="G150" s="257"/>
      <c r="H150" s="260">
        <v>140.256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6" t="s">
        <v>141</v>
      </c>
      <c r="AU150" s="266" t="s">
        <v>87</v>
      </c>
      <c r="AV150" s="15" t="s">
        <v>144</v>
      </c>
      <c r="AW150" s="15" t="s">
        <v>31</v>
      </c>
      <c r="AX150" s="15" t="s">
        <v>77</v>
      </c>
      <c r="AY150" s="266" t="s">
        <v>126</v>
      </c>
    </row>
    <row r="151" s="13" customFormat="1">
      <c r="A151" s="13"/>
      <c r="B151" s="234"/>
      <c r="C151" s="235"/>
      <c r="D151" s="229" t="s">
        <v>141</v>
      </c>
      <c r="E151" s="236" t="s">
        <v>1</v>
      </c>
      <c r="F151" s="237" t="s">
        <v>159</v>
      </c>
      <c r="G151" s="235"/>
      <c r="H151" s="238">
        <v>-36.950000000000003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141</v>
      </c>
      <c r="AU151" s="244" t="s">
        <v>87</v>
      </c>
      <c r="AV151" s="13" t="s">
        <v>87</v>
      </c>
      <c r="AW151" s="13" t="s">
        <v>31</v>
      </c>
      <c r="AX151" s="13" t="s">
        <v>77</v>
      </c>
      <c r="AY151" s="244" t="s">
        <v>126</v>
      </c>
    </row>
    <row r="152" s="13" customFormat="1">
      <c r="A152" s="13"/>
      <c r="B152" s="234"/>
      <c r="C152" s="235"/>
      <c r="D152" s="229" t="s">
        <v>141</v>
      </c>
      <c r="E152" s="236" t="s">
        <v>1</v>
      </c>
      <c r="F152" s="237" t="s">
        <v>160</v>
      </c>
      <c r="G152" s="235"/>
      <c r="H152" s="238">
        <v>-83.224000000000004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141</v>
      </c>
      <c r="AU152" s="244" t="s">
        <v>87</v>
      </c>
      <c r="AV152" s="13" t="s">
        <v>87</v>
      </c>
      <c r="AW152" s="13" t="s">
        <v>31</v>
      </c>
      <c r="AX152" s="13" t="s">
        <v>77</v>
      </c>
      <c r="AY152" s="244" t="s">
        <v>126</v>
      </c>
    </row>
    <row r="153" s="15" customFormat="1">
      <c r="A153" s="15"/>
      <c r="B153" s="256"/>
      <c r="C153" s="257"/>
      <c r="D153" s="229" t="s">
        <v>141</v>
      </c>
      <c r="E153" s="258" t="s">
        <v>1</v>
      </c>
      <c r="F153" s="259" t="s">
        <v>158</v>
      </c>
      <c r="G153" s="257"/>
      <c r="H153" s="260">
        <v>-120.17400000000001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6" t="s">
        <v>141</v>
      </c>
      <c r="AU153" s="266" t="s">
        <v>87</v>
      </c>
      <c r="AV153" s="15" t="s">
        <v>144</v>
      </c>
      <c r="AW153" s="15" t="s">
        <v>31</v>
      </c>
      <c r="AX153" s="15" t="s">
        <v>77</v>
      </c>
      <c r="AY153" s="266" t="s">
        <v>126</v>
      </c>
    </row>
    <row r="154" s="14" customFormat="1">
      <c r="A154" s="14"/>
      <c r="B154" s="245"/>
      <c r="C154" s="246"/>
      <c r="D154" s="229" t="s">
        <v>141</v>
      </c>
      <c r="E154" s="247" t="s">
        <v>1</v>
      </c>
      <c r="F154" s="248" t="s">
        <v>143</v>
      </c>
      <c r="G154" s="246"/>
      <c r="H154" s="249">
        <v>20.081999999999994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141</v>
      </c>
      <c r="AU154" s="255" t="s">
        <v>87</v>
      </c>
      <c r="AV154" s="14" t="s">
        <v>132</v>
      </c>
      <c r="AW154" s="14" t="s">
        <v>31</v>
      </c>
      <c r="AX154" s="14" t="s">
        <v>85</v>
      </c>
      <c r="AY154" s="255" t="s">
        <v>126</v>
      </c>
    </row>
    <row r="155" s="2" customFormat="1" ht="24.15" customHeight="1">
      <c r="A155" s="38"/>
      <c r="B155" s="39"/>
      <c r="C155" s="215" t="s">
        <v>161</v>
      </c>
      <c r="D155" s="215" t="s">
        <v>128</v>
      </c>
      <c r="E155" s="216" t="s">
        <v>162</v>
      </c>
      <c r="F155" s="217" t="s">
        <v>163</v>
      </c>
      <c r="G155" s="218" t="s">
        <v>164</v>
      </c>
      <c r="H155" s="219">
        <v>36.148000000000003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42</v>
      </c>
      <c r="O155" s="91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132</v>
      </c>
      <c r="AT155" s="227" t="s">
        <v>128</v>
      </c>
      <c r="AU155" s="227" t="s">
        <v>87</v>
      </c>
      <c r="AY155" s="17" t="s">
        <v>126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85</v>
      </c>
      <c r="BK155" s="228">
        <f>ROUND(I155*H155,2)</f>
        <v>0</v>
      </c>
      <c r="BL155" s="17" t="s">
        <v>132</v>
      </c>
      <c r="BM155" s="227" t="s">
        <v>165</v>
      </c>
    </row>
    <row r="156" s="2" customFormat="1">
      <c r="A156" s="38"/>
      <c r="B156" s="39"/>
      <c r="C156" s="40"/>
      <c r="D156" s="229" t="s">
        <v>134</v>
      </c>
      <c r="E156" s="40"/>
      <c r="F156" s="230" t="s">
        <v>166</v>
      </c>
      <c r="G156" s="40"/>
      <c r="H156" s="40"/>
      <c r="I156" s="231"/>
      <c r="J156" s="40"/>
      <c r="K156" s="40"/>
      <c r="L156" s="44"/>
      <c r="M156" s="232"/>
      <c r="N156" s="23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134</v>
      </c>
      <c r="AU156" s="17" t="s">
        <v>87</v>
      </c>
    </row>
    <row r="157" s="13" customFormat="1">
      <c r="A157" s="13"/>
      <c r="B157" s="234"/>
      <c r="C157" s="235"/>
      <c r="D157" s="229" t="s">
        <v>141</v>
      </c>
      <c r="E157" s="236" t="s">
        <v>1</v>
      </c>
      <c r="F157" s="237" t="s">
        <v>154</v>
      </c>
      <c r="G157" s="235"/>
      <c r="H157" s="238">
        <v>30.699999999999999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141</v>
      </c>
      <c r="AU157" s="244" t="s">
        <v>87</v>
      </c>
      <c r="AV157" s="13" t="s">
        <v>87</v>
      </c>
      <c r="AW157" s="13" t="s">
        <v>31</v>
      </c>
      <c r="AX157" s="13" t="s">
        <v>77</v>
      </c>
      <c r="AY157" s="244" t="s">
        <v>126</v>
      </c>
    </row>
    <row r="158" s="13" customFormat="1">
      <c r="A158" s="13"/>
      <c r="B158" s="234"/>
      <c r="C158" s="235"/>
      <c r="D158" s="229" t="s">
        <v>141</v>
      </c>
      <c r="E158" s="236" t="s">
        <v>1</v>
      </c>
      <c r="F158" s="237" t="s">
        <v>142</v>
      </c>
      <c r="G158" s="235"/>
      <c r="H158" s="238">
        <v>36.75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141</v>
      </c>
      <c r="AU158" s="244" t="s">
        <v>87</v>
      </c>
      <c r="AV158" s="13" t="s">
        <v>87</v>
      </c>
      <c r="AW158" s="13" t="s">
        <v>31</v>
      </c>
      <c r="AX158" s="13" t="s">
        <v>77</v>
      </c>
      <c r="AY158" s="244" t="s">
        <v>126</v>
      </c>
    </row>
    <row r="159" s="13" customFormat="1">
      <c r="A159" s="13"/>
      <c r="B159" s="234"/>
      <c r="C159" s="235"/>
      <c r="D159" s="229" t="s">
        <v>141</v>
      </c>
      <c r="E159" s="236" t="s">
        <v>1</v>
      </c>
      <c r="F159" s="237" t="s">
        <v>155</v>
      </c>
      <c r="G159" s="235"/>
      <c r="H159" s="238">
        <v>44.238999999999997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141</v>
      </c>
      <c r="AU159" s="244" t="s">
        <v>87</v>
      </c>
      <c r="AV159" s="13" t="s">
        <v>87</v>
      </c>
      <c r="AW159" s="13" t="s">
        <v>31</v>
      </c>
      <c r="AX159" s="13" t="s">
        <v>77</v>
      </c>
      <c r="AY159" s="244" t="s">
        <v>126</v>
      </c>
    </row>
    <row r="160" s="13" customFormat="1">
      <c r="A160" s="13"/>
      <c r="B160" s="234"/>
      <c r="C160" s="235"/>
      <c r="D160" s="229" t="s">
        <v>141</v>
      </c>
      <c r="E160" s="236" t="s">
        <v>1</v>
      </c>
      <c r="F160" s="237" t="s">
        <v>156</v>
      </c>
      <c r="G160" s="235"/>
      <c r="H160" s="238">
        <v>16.067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141</v>
      </c>
      <c r="AU160" s="244" t="s">
        <v>87</v>
      </c>
      <c r="AV160" s="13" t="s">
        <v>87</v>
      </c>
      <c r="AW160" s="13" t="s">
        <v>31</v>
      </c>
      <c r="AX160" s="13" t="s">
        <v>77</v>
      </c>
      <c r="AY160" s="244" t="s">
        <v>126</v>
      </c>
    </row>
    <row r="161" s="13" customFormat="1">
      <c r="A161" s="13"/>
      <c r="B161" s="234"/>
      <c r="C161" s="235"/>
      <c r="D161" s="229" t="s">
        <v>141</v>
      </c>
      <c r="E161" s="236" t="s">
        <v>1</v>
      </c>
      <c r="F161" s="237" t="s">
        <v>157</v>
      </c>
      <c r="G161" s="235"/>
      <c r="H161" s="238">
        <v>12.5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141</v>
      </c>
      <c r="AU161" s="244" t="s">
        <v>87</v>
      </c>
      <c r="AV161" s="13" t="s">
        <v>87</v>
      </c>
      <c r="AW161" s="13" t="s">
        <v>31</v>
      </c>
      <c r="AX161" s="13" t="s">
        <v>77</v>
      </c>
      <c r="AY161" s="244" t="s">
        <v>126</v>
      </c>
    </row>
    <row r="162" s="15" customFormat="1">
      <c r="A162" s="15"/>
      <c r="B162" s="256"/>
      <c r="C162" s="257"/>
      <c r="D162" s="229" t="s">
        <v>141</v>
      </c>
      <c r="E162" s="258" t="s">
        <v>1</v>
      </c>
      <c r="F162" s="259" t="s">
        <v>158</v>
      </c>
      <c r="G162" s="257"/>
      <c r="H162" s="260">
        <v>140.256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6" t="s">
        <v>141</v>
      </c>
      <c r="AU162" s="266" t="s">
        <v>87</v>
      </c>
      <c r="AV162" s="15" t="s">
        <v>144</v>
      </c>
      <c r="AW162" s="15" t="s">
        <v>31</v>
      </c>
      <c r="AX162" s="15" t="s">
        <v>77</v>
      </c>
      <c r="AY162" s="266" t="s">
        <v>126</v>
      </c>
    </row>
    <row r="163" s="13" customFormat="1">
      <c r="A163" s="13"/>
      <c r="B163" s="234"/>
      <c r="C163" s="235"/>
      <c r="D163" s="229" t="s">
        <v>141</v>
      </c>
      <c r="E163" s="236" t="s">
        <v>1</v>
      </c>
      <c r="F163" s="237" t="s">
        <v>159</v>
      </c>
      <c r="G163" s="235"/>
      <c r="H163" s="238">
        <v>-36.950000000000003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141</v>
      </c>
      <c r="AU163" s="244" t="s">
        <v>87</v>
      </c>
      <c r="AV163" s="13" t="s">
        <v>87</v>
      </c>
      <c r="AW163" s="13" t="s">
        <v>31</v>
      </c>
      <c r="AX163" s="13" t="s">
        <v>77</v>
      </c>
      <c r="AY163" s="244" t="s">
        <v>126</v>
      </c>
    </row>
    <row r="164" s="13" customFormat="1">
      <c r="A164" s="13"/>
      <c r="B164" s="234"/>
      <c r="C164" s="235"/>
      <c r="D164" s="229" t="s">
        <v>141</v>
      </c>
      <c r="E164" s="236" t="s">
        <v>1</v>
      </c>
      <c r="F164" s="237" t="s">
        <v>160</v>
      </c>
      <c r="G164" s="235"/>
      <c r="H164" s="238">
        <v>-83.224000000000004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141</v>
      </c>
      <c r="AU164" s="244" t="s">
        <v>87</v>
      </c>
      <c r="AV164" s="13" t="s">
        <v>87</v>
      </c>
      <c r="AW164" s="13" t="s">
        <v>31</v>
      </c>
      <c r="AX164" s="13" t="s">
        <v>77</v>
      </c>
      <c r="AY164" s="244" t="s">
        <v>126</v>
      </c>
    </row>
    <row r="165" s="15" customFormat="1">
      <c r="A165" s="15"/>
      <c r="B165" s="256"/>
      <c r="C165" s="257"/>
      <c r="D165" s="229" t="s">
        <v>141</v>
      </c>
      <c r="E165" s="258" t="s">
        <v>1</v>
      </c>
      <c r="F165" s="259" t="s">
        <v>158</v>
      </c>
      <c r="G165" s="257"/>
      <c r="H165" s="260">
        <v>-120.17400000000001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6" t="s">
        <v>141</v>
      </c>
      <c r="AU165" s="266" t="s">
        <v>87</v>
      </c>
      <c r="AV165" s="15" t="s">
        <v>144</v>
      </c>
      <c r="AW165" s="15" t="s">
        <v>31</v>
      </c>
      <c r="AX165" s="15" t="s">
        <v>77</v>
      </c>
      <c r="AY165" s="266" t="s">
        <v>126</v>
      </c>
    </row>
    <row r="166" s="14" customFormat="1">
      <c r="A166" s="14"/>
      <c r="B166" s="245"/>
      <c r="C166" s="246"/>
      <c r="D166" s="229" t="s">
        <v>141</v>
      </c>
      <c r="E166" s="247" t="s">
        <v>1</v>
      </c>
      <c r="F166" s="248" t="s">
        <v>143</v>
      </c>
      <c r="G166" s="246"/>
      <c r="H166" s="249">
        <v>20.081999999999994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141</v>
      </c>
      <c r="AU166" s="255" t="s">
        <v>87</v>
      </c>
      <c r="AV166" s="14" t="s">
        <v>132</v>
      </c>
      <c r="AW166" s="14" t="s">
        <v>31</v>
      </c>
      <c r="AX166" s="14" t="s">
        <v>85</v>
      </c>
      <c r="AY166" s="255" t="s">
        <v>126</v>
      </c>
    </row>
    <row r="167" s="13" customFormat="1">
      <c r="A167" s="13"/>
      <c r="B167" s="234"/>
      <c r="C167" s="235"/>
      <c r="D167" s="229" t="s">
        <v>141</v>
      </c>
      <c r="E167" s="235"/>
      <c r="F167" s="237" t="s">
        <v>167</v>
      </c>
      <c r="G167" s="235"/>
      <c r="H167" s="238">
        <v>36.148000000000003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141</v>
      </c>
      <c r="AU167" s="244" t="s">
        <v>87</v>
      </c>
      <c r="AV167" s="13" t="s">
        <v>87</v>
      </c>
      <c r="AW167" s="13" t="s">
        <v>4</v>
      </c>
      <c r="AX167" s="13" t="s">
        <v>85</v>
      </c>
      <c r="AY167" s="244" t="s">
        <v>126</v>
      </c>
    </row>
    <row r="168" s="2" customFormat="1" ht="16.5" customHeight="1">
      <c r="A168" s="38"/>
      <c r="B168" s="39"/>
      <c r="C168" s="215" t="s">
        <v>168</v>
      </c>
      <c r="D168" s="215" t="s">
        <v>128</v>
      </c>
      <c r="E168" s="216" t="s">
        <v>169</v>
      </c>
      <c r="F168" s="217" t="s">
        <v>170</v>
      </c>
      <c r="G168" s="218" t="s">
        <v>138</v>
      </c>
      <c r="H168" s="219">
        <v>20.082000000000001</v>
      </c>
      <c r="I168" s="220"/>
      <c r="J168" s="221">
        <f>ROUND(I168*H168,2)</f>
        <v>0</v>
      </c>
      <c r="K168" s="222"/>
      <c r="L168" s="44"/>
      <c r="M168" s="223" t="s">
        <v>1</v>
      </c>
      <c r="N168" s="224" t="s">
        <v>42</v>
      </c>
      <c r="O168" s="91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132</v>
      </c>
      <c r="AT168" s="227" t="s">
        <v>128</v>
      </c>
      <c r="AU168" s="227" t="s">
        <v>87</v>
      </c>
      <c r="AY168" s="17" t="s">
        <v>126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85</v>
      </c>
      <c r="BK168" s="228">
        <f>ROUND(I168*H168,2)</f>
        <v>0</v>
      </c>
      <c r="BL168" s="17" t="s">
        <v>132</v>
      </c>
      <c r="BM168" s="227" t="s">
        <v>171</v>
      </c>
    </row>
    <row r="169" s="2" customFormat="1">
      <c r="A169" s="38"/>
      <c r="B169" s="39"/>
      <c r="C169" s="40"/>
      <c r="D169" s="229" t="s">
        <v>134</v>
      </c>
      <c r="E169" s="40"/>
      <c r="F169" s="230" t="s">
        <v>172</v>
      </c>
      <c r="G169" s="40"/>
      <c r="H169" s="40"/>
      <c r="I169" s="231"/>
      <c r="J169" s="40"/>
      <c r="K169" s="40"/>
      <c r="L169" s="44"/>
      <c r="M169" s="232"/>
      <c r="N169" s="23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134</v>
      </c>
      <c r="AU169" s="17" t="s">
        <v>87</v>
      </c>
    </row>
    <row r="170" s="13" customFormat="1">
      <c r="A170" s="13"/>
      <c r="B170" s="234"/>
      <c r="C170" s="235"/>
      <c r="D170" s="229" t="s">
        <v>141</v>
      </c>
      <c r="E170" s="236" t="s">
        <v>1</v>
      </c>
      <c r="F170" s="237" t="s">
        <v>154</v>
      </c>
      <c r="G170" s="235"/>
      <c r="H170" s="238">
        <v>30.699999999999999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141</v>
      </c>
      <c r="AU170" s="244" t="s">
        <v>87</v>
      </c>
      <c r="AV170" s="13" t="s">
        <v>87</v>
      </c>
      <c r="AW170" s="13" t="s">
        <v>31</v>
      </c>
      <c r="AX170" s="13" t="s">
        <v>77</v>
      </c>
      <c r="AY170" s="244" t="s">
        <v>126</v>
      </c>
    </row>
    <row r="171" s="13" customFormat="1">
      <c r="A171" s="13"/>
      <c r="B171" s="234"/>
      <c r="C171" s="235"/>
      <c r="D171" s="229" t="s">
        <v>141</v>
      </c>
      <c r="E171" s="236" t="s">
        <v>1</v>
      </c>
      <c r="F171" s="237" t="s">
        <v>142</v>
      </c>
      <c r="G171" s="235"/>
      <c r="H171" s="238">
        <v>36.75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141</v>
      </c>
      <c r="AU171" s="244" t="s">
        <v>87</v>
      </c>
      <c r="AV171" s="13" t="s">
        <v>87</v>
      </c>
      <c r="AW171" s="13" t="s">
        <v>31</v>
      </c>
      <c r="AX171" s="13" t="s">
        <v>77</v>
      </c>
      <c r="AY171" s="244" t="s">
        <v>126</v>
      </c>
    </row>
    <row r="172" s="13" customFormat="1">
      <c r="A172" s="13"/>
      <c r="B172" s="234"/>
      <c r="C172" s="235"/>
      <c r="D172" s="229" t="s">
        <v>141</v>
      </c>
      <c r="E172" s="236" t="s">
        <v>1</v>
      </c>
      <c r="F172" s="237" t="s">
        <v>155</v>
      </c>
      <c r="G172" s="235"/>
      <c r="H172" s="238">
        <v>44.238999999999997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141</v>
      </c>
      <c r="AU172" s="244" t="s">
        <v>87</v>
      </c>
      <c r="AV172" s="13" t="s">
        <v>87</v>
      </c>
      <c r="AW172" s="13" t="s">
        <v>31</v>
      </c>
      <c r="AX172" s="13" t="s">
        <v>77</v>
      </c>
      <c r="AY172" s="244" t="s">
        <v>126</v>
      </c>
    </row>
    <row r="173" s="13" customFormat="1">
      <c r="A173" s="13"/>
      <c r="B173" s="234"/>
      <c r="C173" s="235"/>
      <c r="D173" s="229" t="s">
        <v>141</v>
      </c>
      <c r="E173" s="236" t="s">
        <v>1</v>
      </c>
      <c r="F173" s="237" t="s">
        <v>156</v>
      </c>
      <c r="G173" s="235"/>
      <c r="H173" s="238">
        <v>16.067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141</v>
      </c>
      <c r="AU173" s="244" t="s">
        <v>87</v>
      </c>
      <c r="AV173" s="13" t="s">
        <v>87</v>
      </c>
      <c r="AW173" s="13" t="s">
        <v>31</v>
      </c>
      <c r="AX173" s="13" t="s">
        <v>77</v>
      </c>
      <c r="AY173" s="244" t="s">
        <v>126</v>
      </c>
    </row>
    <row r="174" s="13" customFormat="1">
      <c r="A174" s="13"/>
      <c r="B174" s="234"/>
      <c r="C174" s="235"/>
      <c r="D174" s="229" t="s">
        <v>141</v>
      </c>
      <c r="E174" s="236" t="s">
        <v>1</v>
      </c>
      <c r="F174" s="237" t="s">
        <v>157</v>
      </c>
      <c r="G174" s="235"/>
      <c r="H174" s="238">
        <v>12.5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141</v>
      </c>
      <c r="AU174" s="244" t="s">
        <v>87</v>
      </c>
      <c r="AV174" s="13" t="s">
        <v>87</v>
      </c>
      <c r="AW174" s="13" t="s">
        <v>31</v>
      </c>
      <c r="AX174" s="13" t="s">
        <v>77</v>
      </c>
      <c r="AY174" s="244" t="s">
        <v>126</v>
      </c>
    </row>
    <row r="175" s="15" customFormat="1">
      <c r="A175" s="15"/>
      <c r="B175" s="256"/>
      <c r="C175" s="257"/>
      <c r="D175" s="229" t="s">
        <v>141</v>
      </c>
      <c r="E175" s="258" t="s">
        <v>1</v>
      </c>
      <c r="F175" s="259" t="s">
        <v>158</v>
      </c>
      <c r="G175" s="257"/>
      <c r="H175" s="260">
        <v>140.256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6" t="s">
        <v>141</v>
      </c>
      <c r="AU175" s="266" t="s">
        <v>87</v>
      </c>
      <c r="AV175" s="15" t="s">
        <v>144</v>
      </c>
      <c r="AW175" s="15" t="s">
        <v>31</v>
      </c>
      <c r="AX175" s="15" t="s">
        <v>77</v>
      </c>
      <c r="AY175" s="266" t="s">
        <v>126</v>
      </c>
    </row>
    <row r="176" s="13" customFormat="1">
      <c r="A176" s="13"/>
      <c r="B176" s="234"/>
      <c r="C176" s="235"/>
      <c r="D176" s="229" t="s">
        <v>141</v>
      </c>
      <c r="E176" s="236" t="s">
        <v>1</v>
      </c>
      <c r="F176" s="237" t="s">
        <v>159</v>
      </c>
      <c r="G176" s="235"/>
      <c r="H176" s="238">
        <v>-36.950000000000003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141</v>
      </c>
      <c r="AU176" s="244" t="s">
        <v>87</v>
      </c>
      <c r="AV176" s="13" t="s">
        <v>87</v>
      </c>
      <c r="AW176" s="13" t="s">
        <v>31</v>
      </c>
      <c r="AX176" s="13" t="s">
        <v>77</v>
      </c>
      <c r="AY176" s="244" t="s">
        <v>126</v>
      </c>
    </row>
    <row r="177" s="13" customFormat="1">
      <c r="A177" s="13"/>
      <c r="B177" s="234"/>
      <c r="C177" s="235"/>
      <c r="D177" s="229" t="s">
        <v>141</v>
      </c>
      <c r="E177" s="236" t="s">
        <v>1</v>
      </c>
      <c r="F177" s="237" t="s">
        <v>160</v>
      </c>
      <c r="G177" s="235"/>
      <c r="H177" s="238">
        <v>-83.224000000000004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141</v>
      </c>
      <c r="AU177" s="244" t="s">
        <v>87</v>
      </c>
      <c r="AV177" s="13" t="s">
        <v>87</v>
      </c>
      <c r="AW177" s="13" t="s">
        <v>31</v>
      </c>
      <c r="AX177" s="13" t="s">
        <v>77</v>
      </c>
      <c r="AY177" s="244" t="s">
        <v>126</v>
      </c>
    </row>
    <row r="178" s="15" customFormat="1">
      <c r="A178" s="15"/>
      <c r="B178" s="256"/>
      <c r="C178" s="257"/>
      <c r="D178" s="229" t="s">
        <v>141</v>
      </c>
      <c r="E178" s="258" t="s">
        <v>1</v>
      </c>
      <c r="F178" s="259" t="s">
        <v>158</v>
      </c>
      <c r="G178" s="257"/>
      <c r="H178" s="260">
        <v>-120.17400000000001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6" t="s">
        <v>141</v>
      </c>
      <c r="AU178" s="266" t="s">
        <v>87</v>
      </c>
      <c r="AV178" s="15" t="s">
        <v>144</v>
      </c>
      <c r="AW178" s="15" t="s">
        <v>31</v>
      </c>
      <c r="AX178" s="15" t="s">
        <v>77</v>
      </c>
      <c r="AY178" s="266" t="s">
        <v>126</v>
      </c>
    </row>
    <row r="179" s="14" customFormat="1">
      <c r="A179" s="14"/>
      <c r="B179" s="245"/>
      <c r="C179" s="246"/>
      <c r="D179" s="229" t="s">
        <v>141</v>
      </c>
      <c r="E179" s="247" t="s">
        <v>1</v>
      </c>
      <c r="F179" s="248" t="s">
        <v>143</v>
      </c>
      <c r="G179" s="246"/>
      <c r="H179" s="249">
        <v>20.081999999999994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141</v>
      </c>
      <c r="AU179" s="255" t="s">
        <v>87</v>
      </c>
      <c r="AV179" s="14" t="s">
        <v>132</v>
      </c>
      <c r="AW179" s="14" t="s">
        <v>31</v>
      </c>
      <c r="AX179" s="14" t="s">
        <v>85</v>
      </c>
      <c r="AY179" s="255" t="s">
        <v>126</v>
      </c>
    </row>
    <row r="180" s="2" customFormat="1" ht="24.15" customHeight="1">
      <c r="A180" s="38"/>
      <c r="B180" s="39"/>
      <c r="C180" s="215" t="s">
        <v>173</v>
      </c>
      <c r="D180" s="215" t="s">
        <v>128</v>
      </c>
      <c r="E180" s="216" t="s">
        <v>174</v>
      </c>
      <c r="F180" s="217" t="s">
        <v>175</v>
      </c>
      <c r="G180" s="218" t="s">
        <v>138</v>
      </c>
      <c r="H180" s="219">
        <v>83.224000000000004</v>
      </c>
      <c r="I180" s="220"/>
      <c r="J180" s="221">
        <f>ROUND(I180*H180,2)</f>
        <v>0</v>
      </c>
      <c r="K180" s="222"/>
      <c r="L180" s="44"/>
      <c r="M180" s="223" t="s">
        <v>1</v>
      </c>
      <c r="N180" s="224" t="s">
        <v>42</v>
      </c>
      <c r="O180" s="91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7" t="s">
        <v>132</v>
      </c>
      <c r="AT180" s="227" t="s">
        <v>128</v>
      </c>
      <c r="AU180" s="227" t="s">
        <v>87</v>
      </c>
      <c r="AY180" s="17" t="s">
        <v>126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7" t="s">
        <v>85</v>
      </c>
      <c r="BK180" s="228">
        <f>ROUND(I180*H180,2)</f>
        <v>0</v>
      </c>
      <c r="BL180" s="17" t="s">
        <v>132</v>
      </c>
      <c r="BM180" s="227" t="s">
        <v>176</v>
      </c>
    </row>
    <row r="181" s="2" customFormat="1">
      <c r="A181" s="38"/>
      <c r="B181" s="39"/>
      <c r="C181" s="40"/>
      <c r="D181" s="229" t="s">
        <v>134</v>
      </c>
      <c r="E181" s="40"/>
      <c r="F181" s="230" t="s">
        <v>177</v>
      </c>
      <c r="G181" s="40"/>
      <c r="H181" s="40"/>
      <c r="I181" s="231"/>
      <c r="J181" s="40"/>
      <c r="K181" s="40"/>
      <c r="L181" s="44"/>
      <c r="M181" s="232"/>
      <c r="N181" s="23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134</v>
      </c>
      <c r="AU181" s="17" t="s">
        <v>87</v>
      </c>
    </row>
    <row r="182" s="13" customFormat="1">
      <c r="A182" s="13"/>
      <c r="B182" s="234"/>
      <c r="C182" s="235"/>
      <c r="D182" s="229" t="s">
        <v>141</v>
      </c>
      <c r="E182" s="236" t="s">
        <v>1</v>
      </c>
      <c r="F182" s="237" t="s">
        <v>178</v>
      </c>
      <c r="G182" s="235"/>
      <c r="H182" s="238">
        <v>23.75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141</v>
      </c>
      <c r="AU182" s="244" t="s">
        <v>87</v>
      </c>
      <c r="AV182" s="13" t="s">
        <v>87</v>
      </c>
      <c r="AW182" s="13" t="s">
        <v>31</v>
      </c>
      <c r="AX182" s="13" t="s">
        <v>77</v>
      </c>
      <c r="AY182" s="244" t="s">
        <v>126</v>
      </c>
    </row>
    <row r="183" s="13" customFormat="1">
      <c r="A183" s="13"/>
      <c r="B183" s="234"/>
      <c r="C183" s="235"/>
      <c r="D183" s="229" t="s">
        <v>141</v>
      </c>
      <c r="E183" s="236" t="s">
        <v>1</v>
      </c>
      <c r="F183" s="237" t="s">
        <v>179</v>
      </c>
      <c r="G183" s="235"/>
      <c r="H183" s="238">
        <v>5.2800000000000002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141</v>
      </c>
      <c r="AU183" s="244" t="s">
        <v>87</v>
      </c>
      <c r="AV183" s="13" t="s">
        <v>87</v>
      </c>
      <c r="AW183" s="13" t="s">
        <v>31</v>
      </c>
      <c r="AX183" s="13" t="s">
        <v>77</v>
      </c>
      <c r="AY183" s="244" t="s">
        <v>126</v>
      </c>
    </row>
    <row r="184" s="13" customFormat="1">
      <c r="A184" s="13"/>
      <c r="B184" s="234"/>
      <c r="C184" s="235"/>
      <c r="D184" s="229" t="s">
        <v>141</v>
      </c>
      <c r="E184" s="236" t="s">
        <v>1</v>
      </c>
      <c r="F184" s="237" t="s">
        <v>180</v>
      </c>
      <c r="G184" s="235"/>
      <c r="H184" s="238">
        <v>6.8399999999999999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141</v>
      </c>
      <c r="AU184" s="244" t="s">
        <v>87</v>
      </c>
      <c r="AV184" s="13" t="s">
        <v>87</v>
      </c>
      <c r="AW184" s="13" t="s">
        <v>31</v>
      </c>
      <c r="AX184" s="13" t="s">
        <v>77</v>
      </c>
      <c r="AY184" s="244" t="s">
        <v>126</v>
      </c>
    </row>
    <row r="185" s="13" customFormat="1">
      <c r="A185" s="13"/>
      <c r="B185" s="234"/>
      <c r="C185" s="235"/>
      <c r="D185" s="229" t="s">
        <v>141</v>
      </c>
      <c r="E185" s="236" t="s">
        <v>1</v>
      </c>
      <c r="F185" s="237" t="s">
        <v>181</v>
      </c>
      <c r="G185" s="235"/>
      <c r="H185" s="238">
        <v>39.804000000000002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141</v>
      </c>
      <c r="AU185" s="244" t="s">
        <v>87</v>
      </c>
      <c r="AV185" s="13" t="s">
        <v>87</v>
      </c>
      <c r="AW185" s="13" t="s">
        <v>31</v>
      </c>
      <c r="AX185" s="13" t="s">
        <v>77</v>
      </c>
      <c r="AY185" s="244" t="s">
        <v>126</v>
      </c>
    </row>
    <row r="186" s="13" customFormat="1">
      <c r="A186" s="13"/>
      <c r="B186" s="234"/>
      <c r="C186" s="235"/>
      <c r="D186" s="229" t="s">
        <v>141</v>
      </c>
      <c r="E186" s="236" t="s">
        <v>1</v>
      </c>
      <c r="F186" s="237" t="s">
        <v>182</v>
      </c>
      <c r="G186" s="235"/>
      <c r="H186" s="238">
        <v>32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141</v>
      </c>
      <c r="AU186" s="244" t="s">
        <v>87</v>
      </c>
      <c r="AV186" s="13" t="s">
        <v>87</v>
      </c>
      <c r="AW186" s="13" t="s">
        <v>31</v>
      </c>
      <c r="AX186" s="13" t="s">
        <v>77</v>
      </c>
      <c r="AY186" s="244" t="s">
        <v>126</v>
      </c>
    </row>
    <row r="187" s="13" customFormat="1">
      <c r="A187" s="13"/>
      <c r="B187" s="234"/>
      <c r="C187" s="235"/>
      <c r="D187" s="229" t="s">
        <v>141</v>
      </c>
      <c r="E187" s="236" t="s">
        <v>1</v>
      </c>
      <c r="F187" s="237" t="s">
        <v>149</v>
      </c>
      <c r="G187" s="235"/>
      <c r="H187" s="238">
        <v>12.5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141</v>
      </c>
      <c r="AU187" s="244" t="s">
        <v>87</v>
      </c>
      <c r="AV187" s="13" t="s">
        <v>87</v>
      </c>
      <c r="AW187" s="13" t="s">
        <v>31</v>
      </c>
      <c r="AX187" s="13" t="s">
        <v>77</v>
      </c>
      <c r="AY187" s="244" t="s">
        <v>126</v>
      </c>
    </row>
    <row r="188" s="15" customFormat="1">
      <c r="A188" s="15"/>
      <c r="B188" s="256"/>
      <c r="C188" s="257"/>
      <c r="D188" s="229" t="s">
        <v>141</v>
      </c>
      <c r="E188" s="258" t="s">
        <v>1</v>
      </c>
      <c r="F188" s="259" t="s">
        <v>158</v>
      </c>
      <c r="G188" s="257"/>
      <c r="H188" s="260">
        <v>120.17400000000001</v>
      </c>
      <c r="I188" s="261"/>
      <c r="J188" s="257"/>
      <c r="K188" s="257"/>
      <c r="L188" s="262"/>
      <c r="M188" s="263"/>
      <c r="N188" s="264"/>
      <c r="O188" s="264"/>
      <c r="P188" s="264"/>
      <c r="Q188" s="264"/>
      <c r="R188" s="264"/>
      <c r="S188" s="264"/>
      <c r="T188" s="26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6" t="s">
        <v>141</v>
      </c>
      <c r="AU188" s="266" t="s">
        <v>87</v>
      </c>
      <c r="AV188" s="15" t="s">
        <v>144</v>
      </c>
      <c r="AW188" s="15" t="s">
        <v>31</v>
      </c>
      <c r="AX188" s="15" t="s">
        <v>77</v>
      </c>
      <c r="AY188" s="266" t="s">
        <v>126</v>
      </c>
    </row>
    <row r="189" s="13" customFormat="1">
      <c r="A189" s="13"/>
      <c r="B189" s="234"/>
      <c r="C189" s="235"/>
      <c r="D189" s="229" t="s">
        <v>141</v>
      </c>
      <c r="E189" s="236" t="s">
        <v>1</v>
      </c>
      <c r="F189" s="237" t="s">
        <v>183</v>
      </c>
      <c r="G189" s="235"/>
      <c r="H189" s="238">
        <v>-36.950000000000003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141</v>
      </c>
      <c r="AU189" s="244" t="s">
        <v>87</v>
      </c>
      <c r="AV189" s="13" t="s">
        <v>87</v>
      </c>
      <c r="AW189" s="13" t="s">
        <v>31</v>
      </c>
      <c r="AX189" s="13" t="s">
        <v>77</v>
      </c>
      <c r="AY189" s="244" t="s">
        <v>126</v>
      </c>
    </row>
    <row r="190" s="15" customFormat="1">
      <c r="A190" s="15"/>
      <c r="B190" s="256"/>
      <c r="C190" s="257"/>
      <c r="D190" s="229" t="s">
        <v>141</v>
      </c>
      <c r="E190" s="258" t="s">
        <v>1</v>
      </c>
      <c r="F190" s="259" t="s">
        <v>158</v>
      </c>
      <c r="G190" s="257"/>
      <c r="H190" s="260">
        <v>-36.950000000000003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6" t="s">
        <v>141</v>
      </c>
      <c r="AU190" s="266" t="s">
        <v>87</v>
      </c>
      <c r="AV190" s="15" t="s">
        <v>144</v>
      </c>
      <c r="AW190" s="15" t="s">
        <v>31</v>
      </c>
      <c r="AX190" s="15" t="s">
        <v>77</v>
      </c>
      <c r="AY190" s="266" t="s">
        <v>126</v>
      </c>
    </row>
    <row r="191" s="14" customFormat="1">
      <c r="A191" s="14"/>
      <c r="B191" s="245"/>
      <c r="C191" s="246"/>
      <c r="D191" s="229" t="s">
        <v>141</v>
      </c>
      <c r="E191" s="247" t="s">
        <v>1</v>
      </c>
      <c r="F191" s="248" t="s">
        <v>143</v>
      </c>
      <c r="G191" s="246"/>
      <c r="H191" s="249">
        <v>83.224000000000004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141</v>
      </c>
      <c r="AU191" s="255" t="s">
        <v>87</v>
      </c>
      <c r="AV191" s="14" t="s">
        <v>132</v>
      </c>
      <c r="AW191" s="14" t="s">
        <v>31</v>
      </c>
      <c r="AX191" s="14" t="s">
        <v>85</v>
      </c>
      <c r="AY191" s="255" t="s">
        <v>126</v>
      </c>
    </row>
    <row r="192" s="2" customFormat="1" ht="24.15" customHeight="1">
      <c r="A192" s="38"/>
      <c r="B192" s="39"/>
      <c r="C192" s="215" t="s">
        <v>184</v>
      </c>
      <c r="D192" s="215" t="s">
        <v>128</v>
      </c>
      <c r="E192" s="216" t="s">
        <v>185</v>
      </c>
      <c r="F192" s="217" t="s">
        <v>186</v>
      </c>
      <c r="G192" s="218" t="s">
        <v>138</v>
      </c>
      <c r="H192" s="219">
        <v>36.950000000000003</v>
      </c>
      <c r="I192" s="220"/>
      <c r="J192" s="221">
        <f>ROUND(I192*H192,2)</f>
        <v>0</v>
      </c>
      <c r="K192" s="222"/>
      <c r="L192" s="44"/>
      <c r="M192" s="223" t="s">
        <v>1</v>
      </c>
      <c r="N192" s="224" t="s">
        <v>42</v>
      </c>
      <c r="O192" s="91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7" t="s">
        <v>132</v>
      </c>
      <c r="AT192" s="227" t="s">
        <v>128</v>
      </c>
      <c r="AU192" s="227" t="s">
        <v>87</v>
      </c>
      <c r="AY192" s="17" t="s">
        <v>126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7" t="s">
        <v>85</v>
      </c>
      <c r="BK192" s="228">
        <f>ROUND(I192*H192,2)</f>
        <v>0</v>
      </c>
      <c r="BL192" s="17" t="s">
        <v>132</v>
      </c>
      <c r="BM192" s="227" t="s">
        <v>187</v>
      </c>
    </row>
    <row r="193" s="2" customFormat="1">
      <c r="A193" s="38"/>
      <c r="B193" s="39"/>
      <c r="C193" s="40"/>
      <c r="D193" s="229" t="s">
        <v>134</v>
      </c>
      <c r="E193" s="40"/>
      <c r="F193" s="230" t="s">
        <v>188</v>
      </c>
      <c r="G193" s="40"/>
      <c r="H193" s="40"/>
      <c r="I193" s="231"/>
      <c r="J193" s="40"/>
      <c r="K193" s="40"/>
      <c r="L193" s="44"/>
      <c r="M193" s="232"/>
      <c r="N193" s="23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134</v>
      </c>
      <c r="AU193" s="17" t="s">
        <v>87</v>
      </c>
    </row>
    <row r="194" s="13" customFormat="1">
      <c r="A194" s="13"/>
      <c r="B194" s="234"/>
      <c r="C194" s="235"/>
      <c r="D194" s="229" t="s">
        <v>141</v>
      </c>
      <c r="E194" s="236" t="s">
        <v>1</v>
      </c>
      <c r="F194" s="237" t="s">
        <v>189</v>
      </c>
      <c r="G194" s="235"/>
      <c r="H194" s="238">
        <v>36.950000000000003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141</v>
      </c>
      <c r="AU194" s="244" t="s">
        <v>87</v>
      </c>
      <c r="AV194" s="13" t="s">
        <v>87</v>
      </c>
      <c r="AW194" s="13" t="s">
        <v>31</v>
      </c>
      <c r="AX194" s="13" t="s">
        <v>85</v>
      </c>
      <c r="AY194" s="244" t="s">
        <v>126</v>
      </c>
    </row>
    <row r="195" s="2" customFormat="1" ht="16.5" customHeight="1">
      <c r="A195" s="38"/>
      <c r="B195" s="39"/>
      <c r="C195" s="267" t="s">
        <v>190</v>
      </c>
      <c r="D195" s="267" t="s">
        <v>191</v>
      </c>
      <c r="E195" s="268" t="s">
        <v>192</v>
      </c>
      <c r="F195" s="269" t="s">
        <v>193</v>
      </c>
      <c r="G195" s="270" t="s">
        <v>164</v>
      </c>
      <c r="H195" s="271">
        <v>73.900000000000006</v>
      </c>
      <c r="I195" s="272"/>
      <c r="J195" s="273">
        <f>ROUND(I195*H195,2)</f>
        <v>0</v>
      </c>
      <c r="K195" s="274"/>
      <c r="L195" s="275"/>
      <c r="M195" s="276" t="s">
        <v>1</v>
      </c>
      <c r="N195" s="277" t="s">
        <v>42</v>
      </c>
      <c r="O195" s="91"/>
      <c r="P195" s="225">
        <f>O195*H195</f>
        <v>0</v>
      </c>
      <c r="Q195" s="225">
        <v>1</v>
      </c>
      <c r="R195" s="225">
        <f>Q195*H195</f>
        <v>73.900000000000006</v>
      </c>
      <c r="S195" s="225">
        <v>0</v>
      </c>
      <c r="T195" s="22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184</v>
      </c>
      <c r="AT195" s="227" t="s">
        <v>191</v>
      </c>
      <c r="AU195" s="227" t="s">
        <v>87</v>
      </c>
      <c r="AY195" s="17" t="s">
        <v>126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85</v>
      </c>
      <c r="BK195" s="228">
        <f>ROUND(I195*H195,2)</f>
        <v>0</v>
      </c>
      <c r="BL195" s="17" t="s">
        <v>132</v>
      </c>
      <c r="BM195" s="227" t="s">
        <v>194</v>
      </c>
    </row>
    <row r="196" s="2" customFormat="1">
      <c r="A196" s="38"/>
      <c r="B196" s="39"/>
      <c r="C196" s="40"/>
      <c r="D196" s="229" t="s">
        <v>134</v>
      </c>
      <c r="E196" s="40"/>
      <c r="F196" s="230" t="s">
        <v>193</v>
      </c>
      <c r="G196" s="40"/>
      <c r="H196" s="40"/>
      <c r="I196" s="231"/>
      <c r="J196" s="40"/>
      <c r="K196" s="40"/>
      <c r="L196" s="44"/>
      <c r="M196" s="232"/>
      <c r="N196" s="23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134</v>
      </c>
      <c r="AU196" s="17" t="s">
        <v>87</v>
      </c>
    </row>
    <row r="197" s="13" customFormat="1">
      <c r="A197" s="13"/>
      <c r="B197" s="234"/>
      <c r="C197" s="235"/>
      <c r="D197" s="229" t="s">
        <v>141</v>
      </c>
      <c r="E197" s="236" t="s">
        <v>1</v>
      </c>
      <c r="F197" s="237" t="s">
        <v>189</v>
      </c>
      <c r="G197" s="235"/>
      <c r="H197" s="238">
        <v>36.950000000000003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141</v>
      </c>
      <c r="AU197" s="244" t="s">
        <v>87</v>
      </c>
      <c r="AV197" s="13" t="s">
        <v>87</v>
      </c>
      <c r="AW197" s="13" t="s">
        <v>31</v>
      </c>
      <c r="AX197" s="13" t="s">
        <v>85</v>
      </c>
      <c r="AY197" s="244" t="s">
        <v>126</v>
      </c>
    </row>
    <row r="198" s="13" customFormat="1">
      <c r="A198" s="13"/>
      <c r="B198" s="234"/>
      <c r="C198" s="235"/>
      <c r="D198" s="229" t="s">
        <v>141</v>
      </c>
      <c r="E198" s="235"/>
      <c r="F198" s="237" t="s">
        <v>195</v>
      </c>
      <c r="G198" s="235"/>
      <c r="H198" s="238">
        <v>73.900000000000006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141</v>
      </c>
      <c r="AU198" s="244" t="s">
        <v>87</v>
      </c>
      <c r="AV198" s="13" t="s">
        <v>87</v>
      </c>
      <c r="AW198" s="13" t="s">
        <v>4</v>
      </c>
      <c r="AX198" s="13" t="s">
        <v>85</v>
      </c>
      <c r="AY198" s="244" t="s">
        <v>126</v>
      </c>
    </row>
    <row r="199" s="12" customFormat="1" ht="22.8" customHeight="1">
      <c r="A199" s="12"/>
      <c r="B199" s="199"/>
      <c r="C199" s="200"/>
      <c r="D199" s="201" t="s">
        <v>76</v>
      </c>
      <c r="E199" s="213" t="s">
        <v>87</v>
      </c>
      <c r="F199" s="213" t="s">
        <v>196</v>
      </c>
      <c r="G199" s="200"/>
      <c r="H199" s="200"/>
      <c r="I199" s="203"/>
      <c r="J199" s="214">
        <f>BK199</f>
        <v>0</v>
      </c>
      <c r="K199" s="200"/>
      <c r="L199" s="205"/>
      <c r="M199" s="206"/>
      <c r="N199" s="207"/>
      <c r="O199" s="207"/>
      <c r="P199" s="208">
        <f>SUM(P200:P227)</f>
        <v>0</v>
      </c>
      <c r="Q199" s="207"/>
      <c r="R199" s="208">
        <f>SUM(R200:R227)</f>
        <v>49.353625089999994</v>
      </c>
      <c r="S199" s="207"/>
      <c r="T199" s="209">
        <f>SUM(T200:T227)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0" t="s">
        <v>85</v>
      </c>
      <c r="AT199" s="211" t="s">
        <v>76</v>
      </c>
      <c r="AU199" s="211" t="s">
        <v>85</v>
      </c>
      <c r="AY199" s="210" t="s">
        <v>126</v>
      </c>
      <c r="BK199" s="212">
        <f>SUM(BK200:BK227)</f>
        <v>0</v>
      </c>
    </row>
    <row r="200" s="2" customFormat="1" ht="24.15" customHeight="1">
      <c r="A200" s="38"/>
      <c r="B200" s="39"/>
      <c r="C200" s="215" t="s">
        <v>197</v>
      </c>
      <c r="D200" s="215" t="s">
        <v>128</v>
      </c>
      <c r="E200" s="216" t="s">
        <v>198</v>
      </c>
      <c r="F200" s="217" t="s">
        <v>199</v>
      </c>
      <c r="G200" s="218" t="s">
        <v>138</v>
      </c>
      <c r="H200" s="219">
        <v>1.613</v>
      </c>
      <c r="I200" s="220"/>
      <c r="J200" s="221">
        <f>ROUND(I200*H200,2)</f>
        <v>0</v>
      </c>
      <c r="K200" s="222"/>
      <c r="L200" s="44"/>
      <c r="M200" s="223" t="s">
        <v>1</v>
      </c>
      <c r="N200" s="224" t="s">
        <v>42</v>
      </c>
      <c r="O200" s="91"/>
      <c r="P200" s="225">
        <f>O200*H200</f>
        <v>0</v>
      </c>
      <c r="Q200" s="225">
        <v>1.98</v>
      </c>
      <c r="R200" s="225">
        <f>Q200*H200</f>
        <v>3.19374</v>
      </c>
      <c r="S200" s="225">
        <v>0</v>
      </c>
      <c r="T200" s="22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7" t="s">
        <v>132</v>
      </c>
      <c r="AT200" s="227" t="s">
        <v>128</v>
      </c>
      <c r="AU200" s="227" t="s">
        <v>87</v>
      </c>
      <c r="AY200" s="17" t="s">
        <v>126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7" t="s">
        <v>85</v>
      </c>
      <c r="BK200" s="228">
        <f>ROUND(I200*H200,2)</f>
        <v>0</v>
      </c>
      <c r="BL200" s="17" t="s">
        <v>132</v>
      </c>
      <c r="BM200" s="227" t="s">
        <v>200</v>
      </c>
    </row>
    <row r="201" s="2" customFormat="1">
      <c r="A201" s="38"/>
      <c r="B201" s="39"/>
      <c r="C201" s="40"/>
      <c r="D201" s="229" t="s">
        <v>134</v>
      </c>
      <c r="E201" s="40"/>
      <c r="F201" s="230" t="s">
        <v>201</v>
      </c>
      <c r="G201" s="40"/>
      <c r="H201" s="40"/>
      <c r="I201" s="231"/>
      <c r="J201" s="40"/>
      <c r="K201" s="40"/>
      <c r="L201" s="44"/>
      <c r="M201" s="232"/>
      <c r="N201" s="23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134</v>
      </c>
      <c r="AU201" s="17" t="s">
        <v>87</v>
      </c>
    </row>
    <row r="202" s="13" customFormat="1">
      <c r="A202" s="13"/>
      <c r="B202" s="234"/>
      <c r="C202" s="235"/>
      <c r="D202" s="229" t="s">
        <v>141</v>
      </c>
      <c r="E202" s="236" t="s">
        <v>1</v>
      </c>
      <c r="F202" s="237" t="s">
        <v>202</v>
      </c>
      <c r="G202" s="235"/>
      <c r="H202" s="238">
        <v>1.613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141</v>
      </c>
      <c r="AU202" s="244" t="s">
        <v>87</v>
      </c>
      <c r="AV202" s="13" t="s">
        <v>87</v>
      </c>
      <c r="AW202" s="13" t="s">
        <v>31</v>
      </c>
      <c r="AX202" s="13" t="s">
        <v>85</v>
      </c>
      <c r="AY202" s="244" t="s">
        <v>126</v>
      </c>
    </row>
    <row r="203" s="2" customFormat="1" ht="24.15" customHeight="1">
      <c r="A203" s="38"/>
      <c r="B203" s="39"/>
      <c r="C203" s="215" t="s">
        <v>203</v>
      </c>
      <c r="D203" s="215" t="s">
        <v>128</v>
      </c>
      <c r="E203" s="216" t="s">
        <v>204</v>
      </c>
      <c r="F203" s="217" t="s">
        <v>205</v>
      </c>
      <c r="G203" s="218" t="s">
        <v>138</v>
      </c>
      <c r="H203" s="219">
        <v>2.1499999999999999</v>
      </c>
      <c r="I203" s="220"/>
      <c r="J203" s="221">
        <f>ROUND(I203*H203,2)</f>
        <v>0</v>
      </c>
      <c r="K203" s="222"/>
      <c r="L203" s="44"/>
      <c r="M203" s="223" t="s">
        <v>1</v>
      </c>
      <c r="N203" s="224" t="s">
        <v>42</v>
      </c>
      <c r="O203" s="91"/>
      <c r="P203" s="225">
        <f>O203*H203</f>
        <v>0</v>
      </c>
      <c r="Q203" s="225">
        <v>2.2563399999999998</v>
      </c>
      <c r="R203" s="225">
        <f>Q203*H203</f>
        <v>4.8511309999999996</v>
      </c>
      <c r="S203" s="225">
        <v>0</v>
      </c>
      <c r="T203" s="22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7" t="s">
        <v>132</v>
      </c>
      <c r="AT203" s="227" t="s">
        <v>128</v>
      </c>
      <c r="AU203" s="227" t="s">
        <v>87</v>
      </c>
      <c r="AY203" s="17" t="s">
        <v>126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7" t="s">
        <v>85</v>
      </c>
      <c r="BK203" s="228">
        <f>ROUND(I203*H203,2)</f>
        <v>0</v>
      </c>
      <c r="BL203" s="17" t="s">
        <v>132</v>
      </c>
      <c r="BM203" s="227" t="s">
        <v>206</v>
      </c>
    </row>
    <row r="204" s="2" customFormat="1">
      <c r="A204" s="38"/>
      <c r="B204" s="39"/>
      <c r="C204" s="40"/>
      <c r="D204" s="229" t="s">
        <v>134</v>
      </c>
      <c r="E204" s="40"/>
      <c r="F204" s="230" t="s">
        <v>207</v>
      </c>
      <c r="G204" s="40"/>
      <c r="H204" s="40"/>
      <c r="I204" s="231"/>
      <c r="J204" s="40"/>
      <c r="K204" s="40"/>
      <c r="L204" s="44"/>
      <c r="M204" s="232"/>
      <c r="N204" s="23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134</v>
      </c>
      <c r="AU204" s="17" t="s">
        <v>87</v>
      </c>
    </row>
    <row r="205" s="13" customFormat="1">
      <c r="A205" s="13"/>
      <c r="B205" s="234"/>
      <c r="C205" s="235"/>
      <c r="D205" s="229" t="s">
        <v>141</v>
      </c>
      <c r="E205" s="236" t="s">
        <v>1</v>
      </c>
      <c r="F205" s="237" t="s">
        <v>208</v>
      </c>
      <c r="G205" s="235"/>
      <c r="H205" s="238">
        <v>2.1499999999999999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141</v>
      </c>
      <c r="AU205" s="244" t="s">
        <v>87</v>
      </c>
      <c r="AV205" s="13" t="s">
        <v>87</v>
      </c>
      <c r="AW205" s="13" t="s">
        <v>31</v>
      </c>
      <c r="AX205" s="13" t="s">
        <v>85</v>
      </c>
      <c r="AY205" s="244" t="s">
        <v>126</v>
      </c>
    </row>
    <row r="206" s="2" customFormat="1" ht="16.5" customHeight="1">
      <c r="A206" s="38"/>
      <c r="B206" s="39"/>
      <c r="C206" s="215" t="s">
        <v>8</v>
      </c>
      <c r="D206" s="215" t="s">
        <v>128</v>
      </c>
      <c r="E206" s="216" t="s">
        <v>209</v>
      </c>
      <c r="F206" s="217" t="s">
        <v>210</v>
      </c>
      <c r="G206" s="218" t="s">
        <v>131</v>
      </c>
      <c r="H206" s="219">
        <v>7.5449999999999999</v>
      </c>
      <c r="I206" s="220"/>
      <c r="J206" s="221">
        <f>ROUND(I206*H206,2)</f>
        <v>0</v>
      </c>
      <c r="K206" s="222"/>
      <c r="L206" s="44"/>
      <c r="M206" s="223" t="s">
        <v>1</v>
      </c>
      <c r="N206" s="224" t="s">
        <v>42</v>
      </c>
      <c r="O206" s="91"/>
      <c r="P206" s="225">
        <f>O206*H206</f>
        <v>0</v>
      </c>
      <c r="Q206" s="225">
        <v>0.00247</v>
      </c>
      <c r="R206" s="225">
        <f>Q206*H206</f>
        <v>0.018636150000000001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132</v>
      </c>
      <c r="AT206" s="227" t="s">
        <v>128</v>
      </c>
      <c r="AU206" s="227" t="s">
        <v>87</v>
      </c>
      <c r="AY206" s="17" t="s">
        <v>126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85</v>
      </c>
      <c r="BK206" s="228">
        <f>ROUND(I206*H206,2)</f>
        <v>0</v>
      </c>
      <c r="BL206" s="17" t="s">
        <v>132</v>
      </c>
      <c r="BM206" s="227" t="s">
        <v>211</v>
      </c>
    </row>
    <row r="207" s="2" customFormat="1">
      <c r="A207" s="38"/>
      <c r="B207" s="39"/>
      <c r="C207" s="40"/>
      <c r="D207" s="229" t="s">
        <v>134</v>
      </c>
      <c r="E207" s="40"/>
      <c r="F207" s="230" t="s">
        <v>212</v>
      </c>
      <c r="G207" s="40"/>
      <c r="H207" s="40"/>
      <c r="I207" s="231"/>
      <c r="J207" s="40"/>
      <c r="K207" s="40"/>
      <c r="L207" s="44"/>
      <c r="M207" s="232"/>
      <c r="N207" s="23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134</v>
      </c>
      <c r="AU207" s="17" t="s">
        <v>87</v>
      </c>
    </row>
    <row r="208" s="13" customFormat="1">
      <c r="A208" s="13"/>
      <c r="B208" s="234"/>
      <c r="C208" s="235"/>
      <c r="D208" s="229" t="s">
        <v>141</v>
      </c>
      <c r="E208" s="236" t="s">
        <v>1</v>
      </c>
      <c r="F208" s="237" t="s">
        <v>213</v>
      </c>
      <c r="G208" s="235"/>
      <c r="H208" s="238">
        <v>7.5449999999999999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141</v>
      </c>
      <c r="AU208" s="244" t="s">
        <v>87</v>
      </c>
      <c r="AV208" s="13" t="s">
        <v>87</v>
      </c>
      <c r="AW208" s="13" t="s">
        <v>31</v>
      </c>
      <c r="AX208" s="13" t="s">
        <v>85</v>
      </c>
      <c r="AY208" s="244" t="s">
        <v>126</v>
      </c>
    </row>
    <row r="209" s="2" customFormat="1" ht="16.5" customHeight="1">
      <c r="A209" s="38"/>
      <c r="B209" s="39"/>
      <c r="C209" s="215" t="s">
        <v>214</v>
      </c>
      <c r="D209" s="215" t="s">
        <v>128</v>
      </c>
      <c r="E209" s="216" t="s">
        <v>215</v>
      </c>
      <c r="F209" s="217" t="s">
        <v>216</v>
      </c>
      <c r="G209" s="218" t="s">
        <v>131</v>
      </c>
      <c r="H209" s="219">
        <v>7.5449999999999999</v>
      </c>
      <c r="I209" s="220"/>
      <c r="J209" s="221">
        <f>ROUND(I209*H209,2)</f>
        <v>0</v>
      </c>
      <c r="K209" s="222"/>
      <c r="L209" s="44"/>
      <c r="M209" s="223" t="s">
        <v>1</v>
      </c>
      <c r="N209" s="224" t="s">
        <v>42</v>
      </c>
      <c r="O209" s="91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132</v>
      </c>
      <c r="AT209" s="227" t="s">
        <v>128</v>
      </c>
      <c r="AU209" s="227" t="s">
        <v>87</v>
      </c>
      <c r="AY209" s="17" t="s">
        <v>126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85</v>
      </c>
      <c r="BK209" s="228">
        <f>ROUND(I209*H209,2)</f>
        <v>0</v>
      </c>
      <c r="BL209" s="17" t="s">
        <v>132</v>
      </c>
      <c r="BM209" s="227" t="s">
        <v>217</v>
      </c>
    </row>
    <row r="210" s="2" customFormat="1">
      <c r="A210" s="38"/>
      <c r="B210" s="39"/>
      <c r="C210" s="40"/>
      <c r="D210" s="229" t="s">
        <v>134</v>
      </c>
      <c r="E210" s="40"/>
      <c r="F210" s="230" t="s">
        <v>218</v>
      </c>
      <c r="G210" s="40"/>
      <c r="H210" s="40"/>
      <c r="I210" s="231"/>
      <c r="J210" s="40"/>
      <c r="K210" s="40"/>
      <c r="L210" s="44"/>
      <c r="M210" s="232"/>
      <c r="N210" s="23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134</v>
      </c>
      <c r="AU210" s="17" t="s">
        <v>87</v>
      </c>
    </row>
    <row r="211" s="13" customFormat="1">
      <c r="A211" s="13"/>
      <c r="B211" s="234"/>
      <c r="C211" s="235"/>
      <c r="D211" s="229" t="s">
        <v>141</v>
      </c>
      <c r="E211" s="236" t="s">
        <v>1</v>
      </c>
      <c r="F211" s="237" t="s">
        <v>213</v>
      </c>
      <c r="G211" s="235"/>
      <c r="H211" s="238">
        <v>7.5449999999999999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141</v>
      </c>
      <c r="AU211" s="244" t="s">
        <v>87</v>
      </c>
      <c r="AV211" s="13" t="s">
        <v>87</v>
      </c>
      <c r="AW211" s="13" t="s">
        <v>31</v>
      </c>
      <c r="AX211" s="13" t="s">
        <v>85</v>
      </c>
      <c r="AY211" s="244" t="s">
        <v>126</v>
      </c>
    </row>
    <row r="212" s="2" customFormat="1" ht="21.75" customHeight="1">
      <c r="A212" s="38"/>
      <c r="B212" s="39"/>
      <c r="C212" s="215" t="s">
        <v>219</v>
      </c>
      <c r="D212" s="215" t="s">
        <v>128</v>
      </c>
      <c r="E212" s="216" t="s">
        <v>220</v>
      </c>
      <c r="F212" s="217" t="s">
        <v>221</v>
      </c>
      <c r="G212" s="218" t="s">
        <v>164</v>
      </c>
      <c r="H212" s="219">
        <v>0.39700000000000002</v>
      </c>
      <c r="I212" s="220"/>
      <c r="J212" s="221">
        <f>ROUND(I212*H212,2)</f>
        <v>0</v>
      </c>
      <c r="K212" s="222"/>
      <c r="L212" s="44"/>
      <c r="M212" s="223" t="s">
        <v>1</v>
      </c>
      <c r="N212" s="224" t="s">
        <v>42</v>
      </c>
      <c r="O212" s="91"/>
      <c r="P212" s="225">
        <f>O212*H212</f>
        <v>0</v>
      </c>
      <c r="Q212" s="225">
        <v>1.0606199999999999</v>
      </c>
      <c r="R212" s="225">
        <f>Q212*H212</f>
        <v>0.42106613999999998</v>
      </c>
      <c r="S212" s="225">
        <v>0</v>
      </c>
      <c r="T212" s="22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7" t="s">
        <v>132</v>
      </c>
      <c r="AT212" s="227" t="s">
        <v>128</v>
      </c>
      <c r="AU212" s="227" t="s">
        <v>87</v>
      </c>
      <c r="AY212" s="17" t="s">
        <v>126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7" t="s">
        <v>85</v>
      </c>
      <c r="BK212" s="228">
        <f>ROUND(I212*H212,2)</f>
        <v>0</v>
      </c>
      <c r="BL212" s="17" t="s">
        <v>132</v>
      </c>
      <c r="BM212" s="227" t="s">
        <v>222</v>
      </c>
    </row>
    <row r="213" s="2" customFormat="1">
      <c r="A213" s="38"/>
      <c r="B213" s="39"/>
      <c r="C213" s="40"/>
      <c r="D213" s="229" t="s">
        <v>134</v>
      </c>
      <c r="E213" s="40"/>
      <c r="F213" s="230" t="s">
        <v>223</v>
      </c>
      <c r="G213" s="40"/>
      <c r="H213" s="40"/>
      <c r="I213" s="231"/>
      <c r="J213" s="40"/>
      <c r="K213" s="40"/>
      <c r="L213" s="44"/>
      <c r="M213" s="232"/>
      <c r="N213" s="23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134</v>
      </c>
      <c r="AU213" s="17" t="s">
        <v>87</v>
      </c>
    </row>
    <row r="214" s="13" customFormat="1">
      <c r="A214" s="13"/>
      <c r="B214" s="234"/>
      <c r="C214" s="235"/>
      <c r="D214" s="229" t="s">
        <v>141</v>
      </c>
      <c r="E214" s="236" t="s">
        <v>1</v>
      </c>
      <c r="F214" s="237" t="s">
        <v>224</v>
      </c>
      <c r="G214" s="235"/>
      <c r="H214" s="238">
        <v>0.39700000000000002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141</v>
      </c>
      <c r="AU214" s="244" t="s">
        <v>87</v>
      </c>
      <c r="AV214" s="13" t="s">
        <v>87</v>
      </c>
      <c r="AW214" s="13" t="s">
        <v>31</v>
      </c>
      <c r="AX214" s="13" t="s">
        <v>85</v>
      </c>
      <c r="AY214" s="244" t="s">
        <v>126</v>
      </c>
    </row>
    <row r="215" s="2" customFormat="1" ht="16.5" customHeight="1">
      <c r="A215" s="38"/>
      <c r="B215" s="39"/>
      <c r="C215" s="215" t="s">
        <v>225</v>
      </c>
      <c r="D215" s="215" t="s">
        <v>128</v>
      </c>
      <c r="E215" s="216" t="s">
        <v>226</v>
      </c>
      <c r="F215" s="217" t="s">
        <v>227</v>
      </c>
      <c r="G215" s="218" t="s">
        <v>164</v>
      </c>
      <c r="H215" s="219">
        <v>4.1630000000000003</v>
      </c>
      <c r="I215" s="220"/>
      <c r="J215" s="221">
        <f>ROUND(I215*H215,2)</f>
        <v>0</v>
      </c>
      <c r="K215" s="222"/>
      <c r="L215" s="44"/>
      <c r="M215" s="223" t="s">
        <v>1</v>
      </c>
      <c r="N215" s="224" t="s">
        <v>42</v>
      </c>
      <c r="O215" s="91"/>
      <c r="P215" s="225">
        <f>O215*H215</f>
        <v>0</v>
      </c>
      <c r="Q215" s="225">
        <v>1.06277</v>
      </c>
      <c r="R215" s="225">
        <f>Q215*H215</f>
        <v>4.4243115099999999</v>
      </c>
      <c r="S215" s="225">
        <v>0</v>
      </c>
      <c r="T215" s="22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132</v>
      </c>
      <c r="AT215" s="227" t="s">
        <v>128</v>
      </c>
      <c r="AU215" s="227" t="s">
        <v>87</v>
      </c>
      <c r="AY215" s="17" t="s">
        <v>126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85</v>
      </c>
      <c r="BK215" s="228">
        <f>ROUND(I215*H215,2)</f>
        <v>0</v>
      </c>
      <c r="BL215" s="17" t="s">
        <v>132</v>
      </c>
      <c r="BM215" s="227" t="s">
        <v>228</v>
      </c>
    </row>
    <row r="216" s="2" customFormat="1">
      <c r="A216" s="38"/>
      <c r="B216" s="39"/>
      <c r="C216" s="40"/>
      <c r="D216" s="229" t="s">
        <v>134</v>
      </c>
      <c r="E216" s="40"/>
      <c r="F216" s="230" t="s">
        <v>229</v>
      </c>
      <c r="G216" s="40"/>
      <c r="H216" s="40"/>
      <c r="I216" s="231"/>
      <c r="J216" s="40"/>
      <c r="K216" s="40"/>
      <c r="L216" s="44"/>
      <c r="M216" s="232"/>
      <c r="N216" s="23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134</v>
      </c>
      <c r="AU216" s="17" t="s">
        <v>87</v>
      </c>
    </row>
    <row r="217" s="13" customFormat="1">
      <c r="A217" s="13"/>
      <c r="B217" s="234"/>
      <c r="C217" s="235"/>
      <c r="D217" s="229" t="s">
        <v>141</v>
      </c>
      <c r="E217" s="236" t="s">
        <v>1</v>
      </c>
      <c r="F217" s="237" t="s">
        <v>230</v>
      </c>
      <c r="G217" s="235"/>
      <c r="H217" s="238">
        <v>4.1070000000000002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141</v>
      </c>
      <c r="AU217" s="244" t="s">
        <v>87</v>
      </c>
      <c r="AV217" s="13" t="s">
        <v>87</v>
      </c>
      <c r="AW217" s="13" t="s">
        <v>31</v>
      </c>
      <c r="AX217" s="13" t="s">
        <v>77</v>
      </c>
      <c r="AY217" s="244" t="s">
        <v>126</v>
      </c>
    </row>
    <row r="218" s="13" customFormat="1">
      <c r="A218" s="13"/>
      <c r="B218" s="234"/>
      <c r="C218" s="235"/>
      <c r="D218" s="229" t="s">
        <v>141</v>
      </c>
      <c r="E218" s="236" t="s">
        <v>1</v>
      </c>
      <c r="F218" s="237" t="s">
        <v>231</v>
      </c>
      <c r="G218" s="235"/>
      <c r="H218" s="238">
        <v>0.056000000000000001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141</v>
      </c>
      <c r="AU218" s="244" t="s">
        <v>87</v>
      </c>
      <c r="AV218" s="13" t="s">
        <v>87</v>
      </c>
      <c r="AW218" s="13" t="s">
        <v>31</v>
      </c>
      <c r="AX218" s="13" t="s">
        <v>77</v>
      </c>
      <c r="AY218" s="244" t="s">
        <v>126</v>
      </c>
    </row>
    <row r="219" s="14" customFormat="1">
      <c r="A219" s="14"/>
      <c r="B219" s="245"/>
      <c r="C219" s="246"/>
      <c r="D219" s="229" t="s">
        <v>141</v>
      </c>
      <c r="E219" s="247" t="s">
        <v>1</v>
      </c>
      <c r="F219" s="248" t="s">
        <v>143</v>
      </c>
      <c r="G219" s="246"/>
      <c r="H219" s="249">
        <v>4.1630000000000003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141</v>
      </c>
      <c r="AU219" s="255" t="s">
        <v>87</v>
      </c>
      <c r="AV219" s="14" t="s">
        <v>132</v>
      </c>
      <c r="AW219" s="14" t="s">
        <v>31</v>
      </c>
      <c r="AX219" s="14" t="s">
        <v>85</v>
      </c>
      <c r="AY219" s="255" t="s">
        <v>126</v>
      </c>
    </row>
    <row r="220" s="2" customFormat="1" ht="16.5" customHeight="1">
      <c r="A220" s="38"/>
      <c r="B220" s="39"/>
      <c r="C220" s="215" t="s">
        <v>232</v>
      </c>
      <c r="D220" s="215" t="s">
        <v>128</v>
      </c>
      <c r="E220" s="216" t="s">
        <v>233</v>
      </c>
      <c r="F220" s="217" t="s">
        <v>234</v>
      </c>
      <c r="G220" s="218" t="s">
        <v>138</v>
      </c>
      <c r="H220" s="219">
        <v>14.567</v>
      </c>
      <c r="I220" s="220"/>
      <c r="J220" s="221">
        <f>ROUND(I220*H220,2)</f>
        <v>0</v>
      </c>
      <c r="K220" s="222"/>
      <c r="L220" s="44"/>
      <c r="M220" s="223" t="s">
        <v>1</v>
      </c>
      <c r="N220" s="224" t="s">
        <v>42</v>
      </c>
      <c r="O220" s="91"/>
      <c r="P220" s="225">
        <f>O220*H220</f>
        <v>0</v>
      </c>
      <c r="Q220" s="225">
        <v>2.5018699999999998</v>
      </c>
      <c r="R220" s="225">
        <f>Q220*H220</f>
        <v>36.444740289999999</v>
      </c>
      <c r="S220" s="225">
        <v>0</v>
      </c>
      <c r="T220" s="22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7" t="s">
        <v>132</v>
      </c>
      <c r="AT220" s="227" t="s">
        <v>128</v>
      </c>
      <c r="AU220" s="227" t="s">
        <v>87</v>
      </c>
      <c r="AY220" s="17" t="s">
        <v>126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7" t="s">
        <v>85</v>
      </c>
      <c r="BK220" s="228">
        <f>ROUND(I220*H220,2)</f>
        <v>0</v>
      </c>
      <c r="BL220" s="17" t="s">
        <v>132</v>
      </c>
      <c r="BM220" s="227" t="s">
        <v>235</v>
      </c>
    </row>
    <row r="221" s="2" customFormat="1">
      <c r="A221" s="38"/>
      <c r="B221" s="39"/>
      <c r="C221" s="40"/>
      <c r="D221" s="229" t="s">
        <v>134</v>
      </c>
      <c r="E221" s="40"/>
      <c r="F221" s="230" t="s">
        <v>236</v>
      </c>
      <c r="G221" s="40"/>
      <c r="H221" s="40"/>
      <c r="I221" s="231"/>
      <c r="J221" s="40"/>
      <c r="K221" s="40"/>
      <c r="L221" s="44"/>
      <c r="M221" s="232"/>
      <c r="N221" s="23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134</v>
      </c>
      <c r="AU221" s="17" t="s">
        <v>87</v>
      </c>
    </row>
    <row r="222" s="13" customFormat="1">
      <c r="A222" s="13"/>
      <c r="B222" s="234"/>
      <c r="C222" s="235"/>
      <c r="D222" s="229" t="s">
        <v>141</v>
      </c>
      <c r="E222" s="236" t="s">
        <v>1</v>
      </c>
      <c r="F222" s="237" t="s">
        <v>237</v>
      </c>
      <c r="G222" s="235"/>
      <c r="H222" s="238">
        <v>14.567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141</v>
      </c>
      <c r="AU222" s="244" t="s">
        <v>87</v>
      </c>
      <c r="AV222" s="13" t="s">
        <v>87</v>
      </c>
      <c r="AW222" s="13" t="s">
        <v>31</v>
      </c>
      <c r="AX222" s="13" t="s">
        <v>85</v>
      </c>
      <c r="AY222" s="244" t="s">
        <v>126</v>
      </c>
    </row>
    <row r="223" s="2" customFormat="1" ht="16.5" customHeight="1">
      <c r="A223" s="38"/>
      <c r="B223" s="39"/>
      <c r="C223" s="215" t="s">
        <v>238</v>
      </c>
      <c r="D223" s="215" t="s">
        <v>128</v>
      </c>
      <c r="E223" s="216" t="s">
        <v>239</v>
      </c>
      <c r="F223" s="217" t="s">
        <v>240</v>
      </c>
      <c r="G223" s="218" t="s">
        <v>131</v>
      </c>
      <c r="H223" s="219">
        <v>397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42</v>
      </c>
      <c r="O223" s="91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132</v>
      </c>
      <c r="AT223" s="227" t="s">
        <v>128</v>
      </c>
      <c r="AU223" s="227" t="s">
        <v>87</v>
      </c>
      <c r="AY223" s="17" t="s">
        <v>126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85</v>
      </c>
      <c r="BK223" s="228">
        <f>ROUND(I223*H223,2)</f>
        <v>0</v>
      </c>
      <c r="BL223" s="17" t="s">
        <v>132</v>
      </c>
      <c r="BM223" s="227" t="s">
        <v>241</v>
      </c>
    </row>
    <row r="224" s="2" customFormat="1">
      <c r="A224" s="38"/>
      <c r="B224" s="39"/>
      <c r="C224" s="40"/>
      <c r="D224" s="229" t="s">
        <v>134</v>
      </c>
      <c r="E224" s="40"/>
      <c r="F224" s="230" t="s">
        <v>240</v>
      </c>
      <c r="G224" s="40"/>
      <c r="H224" s="40"/>
      <c r="I224" s="231"/>
      <c r="J224" s="40"/>
      <c r="K224" s="40"/>
      <c r="L224" s="44"/>
      <c r="M224" s="232"/>
      <c r="N224" s="23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134</v>
      </c>
      <c r="AU224" s="17" t="s">
        <v>87</v>
      </c>
    </row>
    <row r="225" s="2" customFormat="1" ht="24.15" customHeight="1">
      <c r="A225" s="38"/>
      <c r="B225" s="39"/>
      <c r="C225" s="215" t="s">
        <v>242</v>
      </c>
      <c r="D225" s="215" t="s">
        <v>128</v>
      </c>
      <c r="E225" s="216" t="s">
        <v>243</v>
      </c>
      <c r="F225" s="217" t="s">
        <v>244</v>
      </c>
      <c r="G225" s="218" t="s">
        <v>131</v>
      </c>
      <c r="H225" s="219">
        <v>39.804000000000002</v>
      </c>
      <c r="I225" s="220"/>
      <c r="J225" s="221">
        <f>ROUND(I225*H225,2)</f>
        <v>0</v>
      </c>
      <c r="K225" s="222"/>
      <c r="L225" s="44"/>
      <c r="M225" s="223" t="s">
        <v>1</v>
      </c>
      <c r="N225" s="224" t="s">
        <v>42</v>
      </c>
      <c r="O225" s="91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132</v>
      </c>
      <c r="AT225" s="227" t="s">
        <v>128</v>
      </c>
      <c r="AU225" s="227" t="s">
        <v>87</v>
      </c>
      <c r="AY225" s="17" t="s">
        <v>126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85</v>
      </c>
      <c r="BK225" s="228">
        <f>ROUND(I225*H225,2)</f>
        <v>0</v>
      </c>
      <c r="BL225" s="17" t="s">
        <v>132</v>
      </c>
      <c r="BM225" s="227" t="s">
        <v>245</v>
      </c>
    </row>
    <row r="226" s="2" customFormat="1">
      <c r="A226" s="38"/>
      <c r="B226" s="39"/>
      <c r="C226" s="40"/>
      <c r="D226" s="229" t="s">
        <v>134</v>
      </c>
      <c r="E226" s="40"/>
      <c r="F226" s="230" t="s">
        <v>244</v>
      </c>
      <c r="G226" s="40"/>
      <c r="H226" s="40"/>
      <c r="I226" s="231"/>
      <c r="J226" s="40"/>
      <c r="K226" s="40"/>
      <c r="L226" s="44"/>
      <c r="M226" s="232"/>
      <c r="N226" s="23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134</v>
      </c>
      <c r="AU226" s="17" t="s">
        <v>87</v>
      </c>
    </row>
    <row r="227" s="13" customFormat="1">
      <c r="A227" s="13"/>
      <c r="B227" s="234"/>
      <c r="C227" s="235"/>
      <c r="D227" s="229" t="s">
        <v>141</v>
      </c>
      <c r="E227" s="236" t="s">
        <v>1</v>
      </c>
      <c r="F227" s="237" t="s">
        <v>246</v>
      </c>
      <c r="G227" s="235"/>
      <c r="H227" s="238">
        <v>39.804000000000002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141</v>
      </c>
      <c r="AU227" s="244" t="s">
        <v>87</v>
      </c>
      <c r="AV227" s="13" t="s">
        <v>87</v>
      </c>
      <c r="AW227" s="13" t="s">
        <v>31</v>
      </c>
      <c r="AX227" s="13" t="s">
        <v>85</v>
      </c>
      <c r="AY227" s="244" t="s">
        <v>126</v>
      </c>
    </row>
    <row r="228" s="12" customFormat="1" ht="22.8" customHeight="1">
      <c r="A228" s="12"/>
      <c r="B228" s="199"/>
      <c r="C228" s="200"/>
      <c r="D228" s="201" t="s">
        <v>76</v>
      </c>
      <c r="E228" s="213" t="s">
        <v>144</v>
      </c>
      <c r="F228" s="213" t="s">
        <v>247</v>
      </c>
      <c r="G228" s="200"/>
      <c r="H228" s="200"/>
      <c r="I228" s="203"/>
      <c r="J228" s="214">
        <f>BK228</f>
        <v>0</v>
      </c>
      <c r="K228" s="200"/>
      <c r="L228" s="205"/>
      <c r="M228" s="206"/>
      <c r="N228" s="207"/>
      <c r="O228" s="207"/>
      <c r="P228" s="208">
        <f>SUM(P229:P237)</f>
        <v>0</v>
      </c>
      <c r="Q228" s="207"/>
      <c r="R228" s="208">
        <f>SUM(R229:R237)</f>
        <v>18.662544</v>
      </c>
      <c r="S228" s="207"/>
      <c r="T228" s="209">
        <f>SUM(T229:T237)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0" t="s">
        <v>85</v>
      </c>
      <c r="AT228" s="211" t="s">
        <v>76</v>
      </c>
      <c r="AU228" s="211" t="s">
        <v>85</v>
      </c>
      <c r="AY228" s="210" t="s">
        <v>126</v>
      </c>
      <c r="BK228" s="212">
        <f>SUM(BK229:BK237)</f>
        <v>0</v>
      </c>
    </row>
    <row r="229" s="2" customFormat="1" ht="33" customHeight="1">
      <c r="A229" s="38"/>
      <c r="B229" s="39"/>
      <c r="C229" s="215" t="s">
        <v>248</v>
      </c>
      <c r="D229" s="215" t="s">
        <v>128</v>
      </c>
      <c r="E229" s="216" t="s">
        <v>249</v>
      </c>
      <c r="F229" s="217" t="s">
        <v>250</v>
      </c>
      <c r="G229" s="218" t="s">
        <v>138</v>
      </c>
      <c r="H229" s="219">
        <v>6.96</v>
      </c>
      <c r="I229" s="220"/>
      <c r="J229" s="221">
        <f>ROUND(I229*H229,2)</f>
        <v>0</v>
      </c>
      <c r="K229" s="222"/>
      <c r="L229" s="44"/>
      <c r="M229" s="223" t="s">
        <v>1</v>
      </c>
      <c r="N229" s="224" t="s">
        <v>42</v>
      </c>
      <c r="O229" s="91"/>
      <c r="P229" s="225">
        <f>O229*H229</f>
        <v>0</v>
      </c>
      <c r="Q229" s="225">
        <v>2.6814</v>
      </c>
      <c r="R229" s="225">
        <f>Q229*H229</f>
        <v>18.662544</v>
      </c>
      <c r="S229" s="225">
        <v>0</v>
      </c>
      <c r="T229" s="22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7" t="s">
        <v>132</v>
      </c>
      <c r="AT229" s="227" t="s">
        <v>128</v>
      </c>
      <c r="AU229" s="227" t="s">
        <v>87</v>
      </c>
      <c r="AY229" s="17" t="s">
        <v>126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7" t="s">
        <v>85</v>
      </c>
      <c r="BK229" s="228">
        <f>ROUND(I229*H229,2)</f>
        <v>0</v>
      </c>
      <c r="BL229" s="17" t="s">
        <v>132</v>
      </c>
      <c r="BM229" s="227" t="s">
        <v>251</v>
      </c>
    </row>
    <row r="230" s="2" customFormat="1">
      <c r="A230" s="38"/>
      <c r="B230" s="39"/>
      <c r="C230" s="40"/>
      <c r="D230" s="229" t="s">
        <v>134</v>
      </c>
      <c r="E230" s="40"/>
      <c r="F230" s="230" t="s">
        <v>252</v>
      </c>
      <c r="G230" s="40"/>
      <c r="H230" s="40"/>
      <c r="I230" s="231"/>
      <c r="J230" s="40"/>
      <c r="K230" s="40"/>
      <c r="L230" s="44"/>
      <c r="M230" s="232"/>
      <c r="N230" s="23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134</v>
      </c>
      <c r="AU230" s="17" t="s">
        <v>87</v>
      </c>
    </row>
    <row r="231" s="13" customFormat="1">
      <c r="A231" s="13"/>
      <c r="B231" s="234"/>
      <c r="C231" s="235"/>
      <c r="D231" s="229" t="s">
        <v>141</v>
      </c>
      <c r="E231" s="236" t="s">
        <v>1</v>
      </c>
      <c r="F231" s="237" t="s">
        <v>253</v>
      </c>
      <c r="G231" s="235"/>
      <c r="H231" s="238">
        <v>6.96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141</v>
      </c>
      <c r="AU231" s="244" t="s">
        <v>87</v>
      </c>
      <c r="AV231" s="13" t="s">
        <v>87</v>
      </c>
      <c r="AW231" s="13" t="s">
        <v>31</v>
      </c>
      <c r="AX231" s="13" t="s">
        <v>85</v>
      </c>
      <c r="AY231" s="244" t="s">
        <v>126</v>
      </c>
    </row>
    <row r="232" s="2" customFormat="1" ht="24.15" customHeight="1">
      <c r="A232" s="38"/>
      <c r="B232" s="39"/>
      <c r="C232" s="215" t="s">
        <v>254</v>
      </c>
      <c r="D232" s="215" t="s">
        <v>128</v>
      </c>
      <c r="E232" s="216" t="s">
        <v>255</v>
      </c>
      <c r="F232" s="217" t="s">
        <v>256</v>
      </c>
      <c r="G232" s="218" t="s">
        <v>138</v>
      </c>
      <c r="H232" s="219">
        <v>9.5199999999999996</v>
      </c>
      <c r="I232" s="220"/>
      <c r="J232" s="221">
        <f>ROUND(I232*H232,2)</f>
        <v>0</v>
      </c>
      <c r="K232" s="222"/>
      <c r="L232" s="44"/>
      <c r="M232" s="223" t="s">
        <v>1</v>
      </c>
      <c r="N232" s="224" t="s">
        <v>42</v>
      </c>
      <c r="O232" s="91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7" t="s">
        <v>132</v>
      </c>
      <c r="AT232" s="227" t="s">
        <v>128</v>
      </c>
      <c r="AU232" s="227" t="s">
        <v>87</v>
      </c>
      <c r="AY232" s="17" t="s">
        <v>126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7" t="s">
        <v>85</v>
      </c>
      <c r="BK232" s="228">
        <f>ROUND(I232*H232,2)</f>
        <v>0</v>
      </c>
      <c r="BL232" s="17" t="s">
        <v>132</v>
      </c>
      <c r="BM232" s="227" t="s">
        <v>257</v>
      </c>
    </row>
    <row r="233" s="2" customFormat="1">
      <c r="A233" s="38"/>
      <c r="B233" s="39"/>
      <c r="C233" s="40"/>
      <c r="D233" s="229" t="s">
        <v>134</v>
      </c>
      <c r="E233" s="40"/>
      <c r="F233" s="230" t="s">
        <v>258</v>
      </c>
      <c r="G233" s="40"/>
      <c r="H233" s="40"/>
      <c r="I233" s="231"/>
      <c r="J233" s="40"/>
      <c r="K233" s="40"/>
      <c r="L233" s="44"/>
      <c r="M233" s="232"/>
      <c r="N233" s="23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134</v>
      </c>
      <c r="AU233" s="17" t="s">
        <v>87</v>
      </c>
    </row>
    <row r="234" s="13" customFormat="1">
      <c r="A234" s="13"/>
      <c r="B234" s="234"/>
      <c r="C234" s="235"/>
      <c r="D234" s="229" t="s">
        <v>141</v>
      </c>
      <c r="E234" s="236" t="s">
        <v>1</v>
      </c>
      <c r="F234" s="237" t="s">
        <v>259</v>
      </c>
      <c r="G234" s="235"/>
      <c r="H234" s="238">
        <v>9.5199999999999996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141</v>
      </c>
      <c r="AU234" s="244" t="s">
        <v>87</v>
      </c>
      <c r="AV234" s="13" t="s">
        <v>87</v>
      </c>
      <c r="AW234" s="13" t="s">
        <v>31</v>
      </c>
      <c r="AX234" s="13" t="s">
        <v>85</v>
      </c>
      <c r="AY234" s="244" t="s">
        <v>126</v>
      </c>
    </row>
    <row r="235" s="2" customFormat="1" ht="16.5" customHeight="1">
      <c r="A235" s="38"/>
      <c r="B235" s="39"/>
      <c r="C235" s="215" t="s">
        <v>7</v>
      </c>
      <c r="D235" s="215" t="s">
        <v>128</v>
      </c>
      <c r="E235" s="216" t="s">
        <v>260</v>
      </c>
      <c r="F235" s="217" t="s">
        <v>261</v>
      </c>
      <c r="G235" s="218" t="s">
        <v>262</v>
      </c>
      <c r="H235" s="219">
        <v>32.133000000000003</v>
      </c>
      <c r="I235" s="220"/>
      <c r="J235" s="221">
        <f>ROUND(I235*H235,2)</f>
        <v>0</v>
      </c>
      <c r="K235" s="222"/>
      <c r="L235" s="44"/>
      <c r="M235" s="223" t="s">
        <v>1</v>
      </c>
      <c r="N235" s="224" t="s">
        <v>42</v>
      </c>
      <c r="O235" s="91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7" t="s">
        <v>132</v>
      </c>
      <c r="AT235" s="227" t="s">
        <v>128</v>
      </c>
      <c r="AU235" s="227" t="s">
        <v>87</v>
      </c>
      <c r="AY235" s="17" t="s">
        <v>126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7" t="s">
        <v>85</v>
      </c>
      <c r="BK235" s="228">
        <f>ROUND(I235*H235,2)</f>
        <v>0</v>
      </c>
      <c r="BL235" s="17" t="s">
        <v>132</v>
      </c>
      <c r="BM235" s="227" t="s">
        <v>263</v>
      </c>
    </row>
    <row r="236" s="2" customFormat="1">
      <c r="A236" s="38"/>
      <c r="B236" s="39"/>
      <c r="C236" s="40"/>
      <c r="D236" s="229" t="s">
        <v>134</v>
      </c>
      <c r="E236" s="40"/>
      <c r="F236" s="230" t="s">
        <v>261</v>
      </c>
      <c r="G236" s="40"/>
      <c r="H236" s="40"/>
      <c r="I236" s="231"/>
      <c r="J236" s="40"/>
      <c r="K236" s="40"/>
      <c r="L236" s="44"/>
      <c r="M236" s="232"/>
      <c r="N236" s="23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134</v>
      </c>
      <c r="AU236" s="17" t="s">
        <v>87</v>
      </c>
    </row>
    <row r="237" s="13" customFormat="1">
      <c r="A237" s="13"/>
      <c r="B237" s="234"/>
      <c r="C237" s="235"/>
      <c r="D237" s="229" t="s">
        <v>141</v>
      </c>
      <c r="E237" s="236" t="s">
        <v>1</v>
      </c>
      <c r="F237" s="237" t="s">
        <v>264</v>
      </c>
      <c r="G237" s="235"/>
      <c r="H237" s="238">
        <v>32.133000000000003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141</v>
      </c>
      <c r="AU237" s="244" t="s">
        <v>87</v>
      </c>
      <c r="AV237" s="13" t="s">
        <v>87</v>
      </c>
      <c r="AW237" s="13" t="s">
        <v>31</v>
      </c>
      <c r="AX237" s="13" t="s">
        <v>85</v>
      </c>
      <c r="AY237" s="244" t="s">
        <v>126</v>
      </c>
    </row>
    <row r="238" s="12" customFormat="1" ht="22.8" customHeight="1">
      <c r="A238" s="12"/>
      <c r="B238" s="199"/>
      <c r="C238" s="200"/>
      <c r="D238" s="201" t="s">
        <v>76</v>
      </c>
      <c r="E238" s="213" t="s">
        <v>161</v>
      </c>
      <c r="F238" s="213" t="s">
        <v>265</v>
      </c>
      <c r="G238" s="200"/>
      <c r="H238" s="200"/>
      <c r="I238" s="203"/>
      <c r="J238" s="214">
        <f>BK238</f>
        <v>0</v>
      </c>
      <c r="K238" s="200"/>
      <c r="L238" s="205"/>
      <c r="M238" s="206"/>
      <c r="N238" s="207"/>
      <c r="O238" s="207"/>
      <c r="P238" s="208">
        <f>SUM(P239:P242)</f>
        <v>0</v>
      </c>
      <c r="Q238" s="207"/>
      <c r="R238" s="208">
        <f>SUM(R239:R242)</f>
        <v>0</v>
      </c>
      <c r="S238" s="207"/>
      <c r="T238" s="209">
        <f>SUM(T239:T242)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0" t="s">
        <v>85</v>
      </c>
      <c r="AT238" s="211" t="s">
        <v>76</v>
      </c>
      <c r="AU238" s="211" t="s">
        <v>85</v>
      </c>
      <c r="AY238" s="210" t="s">
        <v>126</v>
      </c>
      <c r="BK238" s="212">
        <f>SUM(BK239:BK242)</f>
        <v>0</v>
      </c>
    </row>
    <row r="239" s="2" customFormat="1" ht="21.75" customHeight="1">
      <c r="A239" s="38"/>
      <c r="B239" s="39"/>
      <c r="C239" s="215" t="s">
        <v>266</v>
      </c>
      <c r="D239" s="215" t="s">
        <v>128</v>
      </c>
      <c r="E239" s="216" t="s">
        <v>267</v>
      </c>
      <c r="F239" s="217" t="s">
        <v>268</v>
      </c>
      <c r="G239" s="218" t="s">
        <v>131</v>
      </c>
      <c r="H239" s="219">
        <v>397</v>
      </c>
      <c r="I239" s="220"/>
      <c r="J239" s="221">
        <f>ROUND(I239*H239,2)</f>
        <v>0</v>
      </c>
      <c r="K239" s="222"/>
      <c r="L239" s="44"/>
      <c r="M239" s="223" t="s">
        <v>1</v>
      </c>
      <c r="N239" s="224" t="s">
        <v>42</v>
      </c>
      <c r="O239" s="91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7" t="s">
        <v>132</v>
      </c>
      <c r="AT239" s="227" t="s">
        <v>128</v>
      </c>
      <c r="AU239" s="227" t="s">
        <v>87</v>
      </c>
      <c r="AY239" s="17" t="s">
        <v>126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7" t="s">
        <v>85</v>
      </c>
      <c r="BK239" s="228">
        <f>ROUND(I239*H239,2)</f>
        <v>0</v>
      </c>
      <c r="BL239" s="17" t="s">
        <v>132</v>
      </c>
      <c r="BM239" s="227" t="s">
        <v>269</v>
      </c>
    </row>
    <row r="240" s="2" customFormat="1">
      <c r="A240" s="38"/>
      <c r="B240" s="39"/>
      <c r="C240" s="40"/>
      <c r="D240" s="229" t="s">
        <v>134</v>
      </c>
      <c r="E240" s="40"/>
      <c r="F240" s="230" t="s">
        <v>270</v>
      </c>
      <c r="G240" s="40"/>
      <c r="H240" s="40"/>
      <c r="I240" s="231"/>
      <c r="J240" s="40"/>
      <c r="K240" s="40"/>
      <c r="L240" s="44"/>
      <c r="M240" s="232"/>
      <c r="N240" s="23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134</v>
      </c>
      <c r="AU240" s="17" t="s">
        <v>87</v>
      </c>
    </row>
    <row r="241" s="2" customFormat="1" ht="16.5" customHeight="1">
      <c r="A241" s="38"/>
      <c r="B241" s="39"/>
      <c r="C241" s="215" t="s">
        <v>271</v>
      </c>
      <c r="D241" s="215" t="s">
        <v>128</v>
      </c>
      <c r="E241" s="216" t="s">
        <v>272</v>
      </c>
      <c r="F241" s="217" t="s">
        <v>273</v>
      </c>
      <c r="G241" s="218" t="s">
        <v>131</v>
      </c>
      <c r="H241" s="219">
        <v>370</v>
      </c>
      <c r="I241" s="220"/>
      <c r="J241" s="221">
        <f>ROUND(I241*H241,2)</f>
        <v>0</v>
      </c>
      <c r="K241" s="222"/>
      <c r="L241" s="44"/>
      <c r="M241" s="223" t="s">
        <v>1</v>
      </c>
      <c r="N241" s="224" t="s">
        <v>42</v>
      </c>
      <c r="O241" s="91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7" t="s">
        <v>132</v>
      </c>
      <c r="AT241" s="227" t="s">
        <v>128</v>
      </c>
      <c r="AU241" s="227" t="s">
        <v>87</v>
      </c>
      <c r="AY241" s="17" t="s">
        <v>126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7" t="s">
        <v>85</v>
      </c>
      <c r="BK241" s="228">
        <f>ROUND(I241*H241,2)</f>
        <v>0</v>
      </c>
      <c r="BL241" s="17" t="s">
        <v>132</v>
      </c>
      <c r="BM241" s="227" t="s">
        <v>274</v>
      </c>
    </row>
    <row r="242" s="2" customFormat="1">
      <c r="A242" s="38"/>
      <c r="B242" s="39"/>
      <c r="C242" s="40"/>
      <c r="D242" s="229" t="s">
        <v>134</v>
      </c>
      <c r="E242" s="40"/>
      <c r="F242" s="230" t="s">
        <v>273</v>
      </c>
      <c r="G242" s="40"/>
      <c r="H242" s="40"/>
      <c r="I242" s="231"/>
      <c r="J242" s="40"/>
      <c r="K242" s="40"/>
      <c r="L242" s="44"/>
      <c r="M242" s="232"/>
      <c r="N242" s="23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134</v>
      </c>
      <c r="AU242" s="17" t="s">
        <v>87</v>
      </c>
    </row>
    <row r="243" s="12" customFormat="1" ht="22.8" customHeight="1">
      <c r="A243" s="12"/>
      <c r="B243" s="199"/>
      <c r="C243" s="200"/>
      <c r="D243" s="201" t="s">
        <v>76</v>
      </c>
      <c r="E243" s="213" t="s">
        <v>184</v>
      </c>
      <c r="F243" s="213" t="s">
        <v>275</v>
      </c>
      <c r="G243" s="200"/>
      <c r="H243" s="200"/>
      <c r="I243" s="203"/>
      <c r="J243" s="214">
        <f>BK243</f>
        <v>0</v>
      </c>
      <c r="K243" s="200"/>
      <c r="L243" s="205"/>
      <c r="M243" s="206"/>
      <c r="N243" s="207"/>
      <c r="O243" s="207"/>
      <c r="P243" s="208">
        <f>SUM(P244:P252)</f>
        <v>0</v>
      </c>
      <c r="Q243" s="207"/>
      <c r="R243" s="208">
        <f>SUM(R244:R252)</f>
        <v>0.21645999999999999</v>
      </c>
      <c r="S243" s="207"/>
      <c r="T243" s="209">
        <f>SUM(T244:T252)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0" t="s">
        <v>85</v>
      </c>
      <c r="AT243" s="211" t="s">
        <v>76</v>
      </c>
      <c r="AU243" s="211" t="s">
        <v>85</v>
      </c>
      <c r="AY243" s="210" t="s">
        <v>126</v>
      </c>
      <c r="BK243" s="212">
        <f>SUM(BK244:BK252)</f>
        <v>0</v>
      </c>
    </row>
    <row r="244" s="2" customFormat="1" ht="24.15" customHeight="1">
      <c r="A244" s="38"/>
      <c r="B244" s="39"/>
      <c r="C244" s="215" t="s">
        <v>276</v>
      </c>
      <c r="D244" s="215" t="s">
        <v>128</v>
      </c>
      <c r="E244" s="216" t="s">
        <v>277</v>
      </c>
      <c r="F244" s="217" t="s">
        <v>278</v>
      </c>
      <c r="G244" s="218" t="s">
        <v>262</v>
      </c>
      <c r="H244" s="219">
        <v>58.5</v>
      </c>
      <c r="I244" s="220"/>
      <c r="J244" s="221">
        <f>ROUND(I244*H244,2)</f>
        <v>0</v>
      </c>
      <c r="K244" s="222"/>
      <c r="L244" s="44"/>
      <c r="M244" s="223" t="s">
        <v>1</v>
      </c>
      <c r="N244" s="224" t="s">
        <v>42</v>
      </c>
      <c r="O244" s="91"/>
      <c r="P244" s="225">
        <f>O244*H244</f>
        <v>0</v>
      </c>
      <c r="Q244" s="225">
        <v>0.0027599999999999999</v>
      </c>
      <c r="R244" s="225">
        <f>Q244*H244</f>
        <v>0.16145999999999999</v>
      </c>
      <c r="S244" s="225">
        <v>0</v>
      </c>
      <c r="T244" s="22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7" t="s">
        <v>132</v>
      </c>
      <c r="AT244" s="227" t="s">
        <v>128</v>
      </c>
      <c r="AU244" s="227" t="s">
        <v>87</v>
      </c>
      <c r="AY244" s="17" t="s">
        <v>126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7" t="s">
        <v>85</v>
      </c>
      <c r="BK244" s="228">
        <f>ROUND(I244*H244,2)</f>
        <v>0</v>
      </c>
      <c r="BL244" s="17" t="s">
        <v>132</v>
      </c>
      <c r="BM244" s="227" t="s">
        <v>279</v>
      </c>
    </row>
    <row r="245" s="2" customFormat="1">
      <c r="A245" s="38"/>
      <c r="B245" s="39"/>
      <c r="C245" s="40"/>
      <c r="D245" s="229" t="s">
        <v>134</v>
      </c>
      <c r="E245" s="40"/>
      <c r="F245" s="230" t="s">
        <v>280</v>
      </c>
      <c r="G245" s="40"/>
      <c r="H245" s="40"/>
      <c r="I245" s="231"/>
      <c r="J245" s="40"/>
      <c r="K245" s="40"/>
      <c r="L245" s="44"/>
      <c r="M245" s="232"/>
      <c r="N245" s="233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134</v>
      </c>
      <c r="AU245" s="17" t="s">
        <v>87</v>
      </c>
    </row>
    <row r="246" s="13" customFormat="1">
      <c r="A246" s="13"/>
      <c r="B246" s="234"/>
      <c r="C246" s="235"/>
      <c r="D246" s="229" t="s">
        <v>141</v>
      </c>
      <c r="E246" s="236" t="s">
        <v>1</v>
      </c>
      <c r="F246" s="237" t="s">
        <v>281</v>
      </c>
      <c r="G246" s="235"/>
      <c r="H246" s="238">
        <v>33.5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141</v>
      </c>
      <c r="AU246" s="244" t="s">
        <v>87</v>
      </c>
      <c r="AV246" s="13" t="s">
        <v>87</v>
      </c>
      <c r="AW246" s="13" t="s">
        <v>31</v>
      </c>
      <c r="AX246" s="13" t="s">
        <v>77</v>
      </c>
      <c r="AY246" s="244" t="s">
        <v>126</v>
      </c>
    </row>
    <row r="247" s="13" customFormat="1">
      <c r="A247" s="13"/>
      <c r="B247" s="234"/>
      <c r="C247" s="235"/>
      <c r="D247" s="229" t="s">
        <v>141</v>
      </c>
      <c r="E247" s="236" t="s">
        <v>1</v>
      </c>
      <c r="F247" s="237" t="s">
        <v>282</v>
      </c>
      <c r="G247" s="235"/>
      <c r="H247" s="238">
        <v>25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141</v>
      </c>
      <c r="AU247" s="244" t="s">
        <v>87</v>
      </c>
      <c r="AV247" s="13" t="s">
        <v>87</v>
      </c>
      <c r="AW247" s="13" t="s">
        <v>31</v>
      </c>
      <c r="AX247" s="13" t="s">
        <v>77</v>
      </c>
      <c r="AY247" s="244" t="s">
        <v>126</v>
      </c>
    </row>
    <row r="248" s="14" customFormat="1">
      <c r="A248" s="14"/>
      <c r="B248" s="245"/>
      <c r="C248" s="246"/>
      <c r="D248" s="229" t="s">
        <v>141</v>
      </c>
      <c r="E248" s="247" t="s">
        <v>1</v>
      </c>
      <c r="F248" s="248" t="s">
        <v>143</v>
      </c>
      <c r="G248" s="246"/>
      <c r="H248" s="249">
        <v>58.5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141</v>
      </c>
      <c r="AU248" s="255" t="s">
        <v>87</v>
      </c>
      <c r="AV248" s="14" t="s">
        <v>132</v>
      </c>
      <c r="AW248" s="14" t="s">
        <v>31</v>
      </c>
      <c r="AX248" s="14" t="s">
        <v>85</v>
      </c>
      <c r="AY248" s="255" t="s">
        <v>126</v>
      </c>
    </row>
    <row r="249" s="2" customFormat="1" ht="24.15" customHeight="1">
      <c r="A249" s="38"/>
      <c r="B249" s="39"/>
      <c r="C249" s="215" t="s">
        <v>283</v>
      </c>
      <c r="D249" s="215" t="s">
        <v>128</v>
      </c>
      <c r="E249" s="216" t="s">
        <v>284</v>
      </c>
      <c r="F249" s="217" t="s">
        <v>285</v>
      </c>
      <c r="G249" s="218" t="s">
        <v>262</v>
      </c>
      <c r="H249" s="219">
        <v>12.5</v>
      </c>
      <c r="I249" s="220"/>
      <c r="J249" s="221">
        <f>ROUND(I249*H249,2)</f>
        <v>0</v>
      </c>
      <c r="K249" s="222"/>
      <c r="L249" s="44"/>
      <c r="M249" s="223" t="s">
        <v>1</v>
      </c>
      <c r="N249" s="224" t="s">
        <v>42</v>
      </c>
      <c r="O249" s="91"/>
      <c r="P249" s="225">
        <f>O249*H249</f>
        <v>0</v>
      </c>
      <c r="Q249" s="225">
        <v>0.0044000000000000003</v>
      </c>
      <c r="R249" s="225">
        <f>Q249*H249</f>
        <v>0.055</v>
      </c>
      <c r="S249" s="225">
        <v>0</v>
      </c>
      <c r="T249" s="22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7" t="s">
        <v>132</v>
      </c>
      <c r="AT249" s="227" t="s">
        <v>128</v>
      </c>
      <c r="AU249" s="227" t="s">
        <v>87</v>
      </c>
      <c r="AY249" s="17" t="s">
        <v>126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7" t="s">
        <v>85</v>
      </c>
      <c r="BK249" s="228">
        <f>ROUND(I249*H249,2)</f>
        <v>0</v>
      </c>
      <c r="BL249" s="17" t="s">
        <v>132</v>
      </c>
      <c r="BM249" s="227" t="s">
        <v>286</v>
      </c>
    </row>
    <row r="250" s="2" customFormat="1">
      <c r="A250" s="38"/>
      <c r="B250" s="39"/>
      <c r="C250" s="40"/>
      <c r="D250" s="229" t="s">
        <v>134</v>
      </c>
      <c r="E250" s="40"/>
      <c r="F250" s="230" t="s">
        <v>287</v>
      </c>
      <c r="G250" s="40"/>
      <c r="H250" s="40"/>
      <c r="I250" s="231"/>
      <c r="J250" s="40"/>
      <c r="K250" s="40"/>
      <c r="L250" s="44"/>
      <c r="M250" s="232"/>
      <c r="N250" s="233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134</v>
      </c>
      <c r="AU250" s="17" t="s">
        <v>87</v>
      </c>
    </row>
    <row r="251" s="2" customFormat="1" ht="16.5" customHeight="1">
      <c r="A251" s="38"/>
      <c r="B251" s="39"/>
      <c r="C251" s="215" t="s">
        <v>288</v>
      </c>
      <c r="D251" s="215" t="s">
        <v>128</v>
      </c>
      <c r="E251" s="216" t="s">
        <v>289</v>
      </c>
      <c r="F251" s="217" t="s">
        <v>290</v>
      </c>
      <c r="G251" s="218" t="s">
        <v>291</v>
      </c>
      <c r="H251" s="219">
        <v>1</v>
      </c>
      <c r="I251" s="220"/>
      <c r="J251" s="221">
        <f>ROUND(I251*H251,2)</f>
        <v>0</v>
      </c>
      <c r="K251" s="222"/>
      <c r="L251" s="44"/>
      <c r="M251" s="223" t="s">
        <v>1</v>
      </c>
      <c r="N251" s="224" t="s">
        <v>42</v>
      </c>
      <c r="O251" s="91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7" t="s">
        <v>132</v>
      </c>
      <c r="AT251" s="227" t="s">
        <v>128</v>
      </c>
      <c r="AU251" s="227" t="s">
        <v>87</v>
      </c>
      <c r="AY251" s="17" t="s">
        <v>126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7" t="s">
        <v>85</v>
      </c>
      <c r="BK251" s="228">
        <f>ROUND(I251*H251,2)</f>
        <v>0</v>
      </c>
      <c r="BL251" s="17" t="s">
        <v>132</v>
      </c>
      <c r="BM251" s="227" t="s">
        <v>292</v>
      </c>
    </row>
    <row r="252" s="2" customFormat="1">
      <c r="A252" s="38"/>
      <c r="B252" s="39"/>
      <c r="C252" s="40"/>
      <c r="D252" s="229" t="s">
        <v>134</v>
      </c>
      <c r="E252" s="40"/>
      <c r="F252" s="230" t="s">
        <v>290</v>
      </c>
      <c r="G252" s="40"/>
      <c r="H252" s="40"/>
      <c r="I252" s="231"/>
      <c r="J252" s="40"/>
      <c r="K252" s="40"/>
      <c r="L252" s="44"/>
      <c r="M252" s="232"/>
      <c r="N252" s="23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134</v>
      </c>
      <c r="AU252" s="17" t="s">
        <v>87</v>
      </c>
    </row>
    <row r="253" s="12" customFormat="1" ht="22.8" customHeight="1">
      <c r="A253" s="12"/>
      <c r="B253" s="199"/>
      <c r="C253" s="200"/>
      <c r="D253" s="201" t="s">
        <v>76</v>
      </c>
      <c r="E253" s="213" t="s">
        <v>190</v>
      </c>
      <c r="F253" s="213" t="s">
        <v>293</v>
      </c>
      <c r="G253" s="200"/>
      <c r="H253" s="200"/>
      <c r="I253" s="203"/>
      <c r="J253" s="214">
        <f>BK253</f>
        <v>0</v>
      </c>
      <c r="K253" s="200"/>
      <c r="L253" s="205"/>
      <c r="M253" s="206"/>
      <c r="N253" s="207"/>
      <c r="O253" s="207"/>
      <c r="P253" s="208">
        <f>SUM(P254:P283)</f>
        <v>0</v>
      </c>
      <c r="Q253" s="207"/>
      <c r="R253" s="208">
        <f>SUM(R254:R283)</f>
        <v>6.137652000000001</v>
      </c>
      <c r="S253" s="207"/>
      <c r="T253" s="209">
        <f>SUM(T254:T283)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0" t="s">
        <v>85</v>
      </c>
      <c r="AT253" s="211" t="s">
        <v>76</v>
      </c>
      <c r="AU253" s="211" t="s">
        <v>85</v>
      </c>
      <c r="AY253" s="210" t="s">
        <v>126</v>
      </c>
      <c r="BK253" s="212">
        <f>SUM(BK254:BK283)</f>
        <v>0</v>
      </c>
    </row>
    <row r="254" s="2" customFormat="1" ht="16.5" customHeight="1">
      <c r="A254" s="38"/>
      <c r="B254" s="39"/>
      <c r="C254" s="215" t="s">
        <v>294</v>
      </c>
      <c r="D254" s="215" t="s">
        <v>128</v>
      </c>
      <c r="E254" s="216" t="s">
        <v>295</v>
      </c>
      <c r="F254" s="217" t="s">
        <v>296</v>
      </c>
      <c r="G254" s="218" t="s">
        <v>262</v>
      </c>
      <c r="H254" s="219">
        <v>105</v>
      </c>
      <c r="I254" s="220"/>
      <c r="J254" s="221">
        <f>ROUND(I254*H254,2)</f>
        <v>0</v>
      </c>
      <c r="K254" s="222"/>
      <c r="L254" s="44"/>
      <c r="M254" s="223" t="s">
        <v>1</v>
      </c>
      <c r="N254" s="224" t="s">
        <v>42</v>
      </c>
      <c r="O254" s="91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132</v>
      </c>
      <c r="AT254" s="227" t="s">
        <v>128</v>
      </c>
      <c r="AU254" s="227" t="s">
        <v>87</v>
      </c>
      <c r="AY254" s="17" t="s">
        <v>126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85</v>
      </c>
      <c r="BK254" s="228">
        <f>ROUND(I254*H254,2)</f>
        <v>0</v>
      </c>
      <c r="BL254" s="17" t="s">
        <v>132</v>
      </c>
      <c r="BM254" s="227" t="s">
        <v>297</v>
      </c>
    </row>
    <row r="255" s="2" customFormat="1">
      <c r="A255" s="38"/>
      <c r="B255" s="39"/>
      <c r="C255" s="40"/>
      <c r="D255" s="229" t="s">
        <v>134</v>
      </c>
      <c r="E255" s="40"/>
      <c r="F255" s="230" t="s">
        <v>296</v>
      </c>
      <c r="G255" s="40"/>
      <c r="H255" s="40"/>
      <c r="I255" s="231"/>
      <c r="J255" s="40"/>
      <c r="K255" s="40"/>
      <c r="L255" s="44"/>
      <c r="M255" s="232"/>
      <c r="N255" s="23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134</v>
      </c>
      <c r="AU255" s="17" t="s">
        <v>87</v>
      </c>
    </row>
    <row r="256" s="2" customFormat="1" ht="24.15" customHeight="1">
      <c r="A256" s="38"/>
      <c r="B256" s="39"/>
      <c r="C256" s="215" t="s">
        <v>298</v>
      </c>
      <c r="D256" s="215" t="s">
        <v>128</v>
      </c>
      <c r="E256" s="216" t="s">
        <v>299</v>
      </c>
      <c r="F256" s="217" t="s">
        <v>300</v>
      </c>
      <c r="G256" s="218" t="s">
        <v>262</v>
      </c>
      <c r="H256" s="219">
        <v>105</v>
      </c>
      <c r="I256" s="220"/>
      <c r="J256" s="221">
        <f>ROUND(I256*H256,2)</f>
        <v>0</v>
      </c>
      <c r="K256" s="222"/>
      <c r="L256" s="44"/>
      <c r="M256" s="223" t="s">
        <v>1</v>
      </c>
      <c r="N256" s="224" t="s">
        <v>42</v>
      </c>
      <c r="O256" s="91"/>
      <c r="P256" s="225">
        <f>O256*H256</f>
        <v>0</v>
      </c>
      <c r="Q256" s="225">
        <v>1.0000000000000001E-05</v>
      </c>
      <c r="R256" s="225">
        <f>Q256*H256</f>
        <v>0.0010500000000000002</v>
      </c>
      <c r="S256" s="225">
        <v>0</v>
      </c>
      <c r="T256" s="22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7" t="s">
        <v>132</v>
      </c>
      <c r="AT256" s="227" t="s">
        <v>128</v>
      </c>
      <c r="AU256" s="227" t="s">
        <v>87</v>
      </c>
      <c r="AY256" s="17" t="s">
        <v>126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7" t="s">
        <v>85</v>
      </c>
      <c r="BK256" s="228">
        <f>ROUND(I256*H256,2)</f>
        <v>0</v>
      </c>
      <c r="BL256" s="17" t="s">
        <v>132</v>
      </c>
      <c r="BM256" s="227" t="s">
        <v>301</v>
      </c>
    </row>
    <row r="257" s="2" customFormat="1">
      <c r="A257" s="38"/>
      <c r="B257" s="39"/>
      <c r="C257" s="40"/>
      <c r="D257" s="229" t="s">
        <v>134</v>
      </c>
      <c r="E257" s="40"/>
      <c r="F257" s="230" t="s">
        <v>302</v>
      </c>
      <c r="G257" s="40"/>
      <c r="H257" s="40"/>
      <c r="I257" s="231"/>
      <c r="J257" s="40"/>
      <c r="K257" s="40"/>
      <c r="L257" s="44"/>
      <c r="M257" s="232"/>
      <c r="N257" s="23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134</v>
      </c>
      <c r="AU257" s="17" t="s">
        <v>87</v>
      </c>
    </row>
    <row r="258" s="2" customFormat="1" ht="24.15" customHeight="1">
      <c r="A258" s="38"/>
      <c r="B258" s="39"/>
      <c r="C258" s="215" t="s">
        <v>303</v>
      </c>
      <c r="D258" s="215" t="s">
        <v>128</v>
      </c>
      <c r="E258" s="216" t="s">
        <v>304</v>
      </c>
      <c r="F258" s="217" t="s">
        <v>305</v>
      </c>
      <c r="G258" s="218" t="s">
        <v>262</v>
      </c>
      <c r="H258" s="219">
        <v>19.199999999999999</v>
      </c>
      <c r="I258" s="220"/>
      <c r="J258" s="221">
        <f>ROUND(I258*H258,2)</f>
        <v>0</v>
      </c>
      <c r="K258" s="222"/>
      <c r="L258" s="44"/>
      <c r="M258" s="223" t="s">
        <v>1</v>
      </c>
      <c r="N258" s="224" t="s">
        <v>42</v>
      </c>
      <c r="O258" s="91"/>
      <c r="P258" s="225">
        <f>O258*H258</f>
        <v>0</v>
      </c>
      <c r="Q258" s="225">
        <v>1.0000000000000001E-05</v>
      </c>
      <c r="R258" s="225">
        <f>Q258*H258</f>
        <v>0.00019200000000000001</v>
      </c>
      <c r="S258" s="225">
        <v>0</v>
      </c>
      <c r="T258" s="22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7" t="s">
        <v>132</v>
      </c>
      <c r="AT258" s="227" t="s">
        <v>128</v>
      </c>
      <c r="AU258" s="227" t="s">
        <v>87</v>
      </c>
      <c r="AY258" s="17" t="s">
        <v>126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7" t="s">
        <v>85</v>
      </c>
      <c r="BK258" s="228">
        <f>ROUND(I258*H258,2)</f>
        <v>0</v>
      </c>
      <c r="BL258" s="17" t="s">
        <v>132</v>
      </c>
      <c r="BM258" s="227" t="s">
        <v>306</v>
      </c>
    </row>
    <row r="259" s="2" customFormat="1">
      <c r="A259" s="38"/>
      <c r="B259" s="39"/>
      <c r="C259" s="40"/>
      <c r="D259" s="229" t="s">
        <v>134</v>
      </c>
      <c r="E259" s="40"/>
      <c r="F259" s="230" t="s">
        <v>307</v>
      </c>
      <c r="G259" s="40"/>
      <c r="H259" s="40"/>
      <c r="I259" s="231"/>
      <c r="J259" s="40"/>
      <c r="K259" s="40"/>
      <c r="L259" s="44"/>
      <c r="M259" s="232"/>
      <c r="N259" s="233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134</v>
      </c>
      <c r="AU259" s="17" t="s">
        <v>87</v>
      </c>
    </row>
    <row r="260" s="2" customFormat="1" ht="24.15" customHeight="1">
      <c r="A260" s="38"/>
      <c r="B260" s="39"/>
      <c r="C260" s="215" t="s">
        <v>308</v>
      </c>
      <c r="D260" s="215" t="s">
        <v>128</v>
      </c>
      <c r="E260" s="216" t="s">
        <v>309</v>
      </c>
      <c r="F260" s="217" t="s">
        <v>310</v>
      </c>
      <c r="G260" s="218" t="s">
        <v>131</v>
      </c>
      <c r="H260" s="219">
        <v>390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42</v>
      </c>
      <c r="O260" s="91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132</v>
      </c>
      <c r="AT260" s="227" t="s">
        <v>128</v>
      </c>
      <c r="AU260" s="227" t="s">
        <v>87</v>
      </c>
      <c r="AY260" s="17" t="s">
        <v>126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85</v>
      </c>
      <c r="BK260" s="228">
        <f>ROUND(I260*H260,2)</f>
        <v>0</v>
      </c>
      <c r="BL260" s="17" t="s">
        <v>132</v>
      </c>
      <c r="BM260" s="227" t="s">
        <v>311</v>
      </c>
    </row>
    <row r="261" s="2" customFormat="1">
      <c r="A261" s="38"/>
      <c r="B261" s="39"/>
      <c r="C261" s="40"/>
      <c r="D261" s="229" t="s">
        <v>134</v>
      </c>
      <c r="E261" s="40"/>
      <c r="F261" s="230" t="s">
        <v>312</v>
      </c>
      <c r="G261" s="40"/>
      <c r="H261" s="40"/>
      <c r="I261" s="231"/>
      <c r="J261" s="40"/>
      <c r="K261" s="40"/>
      <c r="L261" s="44"/>
      <c r="M261" s="232"/>
      <c r="N261" s="233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134</v>
      </c>
      <c r="AU261" s="17" t="s">
        <v>87</v>
      </c>
    </row>
    <row r="262" s="2" customFormat="1" ht="16.5" customHeight="1">
      <c r="A262" s="38"/>
      <c r="B262" s="39"/>
      <c r="C262" s="267" t="s">
        <v>313</v>
      </c>
      <c r="D262" s="267" t="s">
        <v>191</v>
      </c>
      <c r="E262" s="268" t="s">
        <v>314</v>
      </c>
      <c r="F262" s="269" t="s">
        <v>315</v>
      </c>
      <c r="G262" s="270" t="s">
        <v>131</v>
      </c>
      <c r="H262" s="271">
        <v>390</v>
      </c>
      <c r="I262" s="272"/>
      <c r="J262" s="273">
        <f>ROUND(I262*H262,2)</f>
        <v>0</v>
      </c>
      <c r="K262" s="274"/>
      <c r="L262" s="275"/>
      <c r="M262" s="276" t="s">
        <v>1</v>
      </c>
      <c r="N262" s="277" t="s">
        <v>42</v>
      </c>
      <c r="O262" s="91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7" t="s">
        <v>184</v>
      </c>
      <c r="AT262" s="227" t="s">
        <v>191</v>
      </c>
      <c r="AU262" s="227" t="s">
        <v>87</v>
      </c>
      <c r="AY262" s="17" t="s">
        <v>126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7" t="s">
        <v>85</v>
      </c>
      <c r="BK262" s="228">
        <f>ROUND(I262*H262,2)</f>
        <v>0</v>
      </c>
      <c r="BL262" s="17" t="s">
        <v>132</v>
      </c>
      <c r="BM262" s="227" t="s">
        <v>316</v>
      </c>
    </row>
    <row r="263" s="2" customFormat="1">
      <c r="A263" s="38"/>
      <c r="B263" s="39"/>
      <c r="C263" s="40"/>
      <c r="D263" s="229" t="s">
        <v>134</v>
      </c>
      <c r="E263" s="40"/>
      <c r="F263" s="230" t="s">
        <v>315</v>
      </c>
      <c r="G263" s="40"/>
      <c r="H263" s="40"/>
      <c r="I263" s="231"/>
      <c r="J263" s="40"/>
      <c r="K263" s="40"/>
      <c r="L263" s="44"/>
      <c r="M263" s="232"/>
      <c r="N263" s="233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134</v>
      </c>
      <c r="AU263" s="17" t="s">
        <v>87</v>
      </c>
    </row>
    <row r="264" s="2" customFormat="1" ht="24.15" customHeight="1">
      <c r="A264" s="38"/>
      <c r="B264" s="39"/>
      <c r="C264" s="215" t="s">
        <v>317</v>
      </c>
      <c r="D264" s="215" t="s">
        <v>128</v>
      </c>
      <c r="E264" s="216" t="s">
        <v>318</v>
      </c>
      <c r="F264" s="217" t="s">
        <v>319</v>
      </c>
      <c r="G264" s="218" t="s">
        <v>262</v>
      </c>
      <c r="H264" s="219">
        <v>21</v>
      </c>
      <c r="I264" s="220"/>
      <c r="J264" s="221">
        <f>ROUND(I264*H264,2)</f>
        <v>0</v>
      </c>
      <c r="K264" s="222"/>
      <c r="L264" s="44"/>
      <c r="M264" s="223" t="s">
        <v>1</v>
      </c>
      <c r="N264" s="224" t="s">
        <v>42</v>
      </c>
      <c r="O264" s="91"/>
      <c r="P264" s="225">
        <f>O264*H264</f>
        <v>0</v>
      </c>
      <c r="Q264" s="225">
        <v>0.29221000000000003</v>
      </c>
      <c r="R264" s="225">
        <f>Q264*H264</f>
        <v>6.1364100000000006</v>
      </c>
      <c r="S264" s="225">
        <v>0</v>
      </c>
      <c r="T264" s="22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7" t="s">
        <v>132</v>
      </c>
      <c r="AT264" s="227" t="s">
        <v>128</v>
      </c>
      <c r="AU264" s="227" t="s">
        <v>87</v>
      </c>
      <c r="AY264" s="17" t="s">
        <v>126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7" t="s">
        <v>85</v>
      </c>
      <c r="BK264" s="228">
        <f>ROUND(I264*H264,2)</f>
        <v>0</v>
      </c>
      <c r="BL264" s="17" t="s">
        <v>132</v>
      </c>
      <c r="BM264" s="227" t="s">
        <v>320</v>
      </c>
    </row>
    <row r="265" s="2" customFormat="1">
      <c r="A265" s="38"/>
      <c r="B265" s="39"/>
      <c r="C265" s="40"/>
      <c r="D265" s="229" t="s">
        <v>134</v>
      </c>
      <c r="E265" s="40"/>
      <c r="F265" s="230" t="s">
        <v>321</v>
      </c>
      <c r="G265" s="40"/>
      <c r="H265" s="40"/>
      <c r="I265" s="231"/>
      <c r="J265" s="40"/>
      <c r="K265" s="40"/>
      <c r="L265" s="44"/>
      <c r="M265" s="232"/>
      <c r="N265" s="23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134</v>
      </c>
      <c r="AU265" s="17" t="s">
        <v>87</v>
      </c>
    </row>
    <row r="266" s="2" customFormat="1" ht="24.15" customHeight="1">
      <c r="A266" s="38"/>
      <c r="B266" s="39"/>
      <c r="C266" s="267" t="s">
        <v>322</v>
      </c>
      <c r="D266" s="267" t="s">
        <v>191</v>
      </c>
      <c r="E266" s="268" t="s">
        <v>323</v>
      </c>
      <c r="F266" s="269" t="s">
        <v>324</v>
      </c>
      <c r="G266" s="270" t="s">
        <v>262</v>
      </c>
      <c r="H266" s="271">
        <v>21</v>
      </c>
      <c r="I266" s="272"/>
      <c r="J266" s="273">
        <f>ROUND(I266*H266,2)</f>
        <v>0</v>
      </c>
      <c r="K266" s="274"/>
      <c r="L266" s="275"/>
      <c r="M266" s="276" t="s">
        <v>1</v>
      </c>
      <c r="N266" s="277" t="s">
        <v>42</v>
      </c>
      <c r="O266" s="91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7" t="s">
        <v>184</v>
      </c>
      <c r="AT266" s="227" t="s">
        <v>191</v>
      </c>
      <c r="AU266" s="227" t="s">
        <v>87</v>
      </c>
      <c r="AY266" s="17" t="s">
        <v>126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85</v>
      </c>
      <c r="BK266" s="228">
        <f>ROUND(I266*H266,2)</f>
        <v>0</v>
      </c>
      <c r="BL266" s="17" t="s">
        <v>132</v>
      </c>
      <c r="BM266" s="227" t="s">
        <v>325</v>
      </c>
    </row>
    <row r="267" s="2" customFormat="1">
      <c r="A267" s="38"/>
      <c r="B267" s="39"/>
      <c r="C267" s="40"/>
      <c r="D267" s="229" t="s">
        <v>134</v>
      </c>
      <c r="E267" s="40"/>
      <c r="F267" s="230" t="s">
        <v>324</v>
      </c>
      <c r="G267" s="40"/>
      <c r="H267" s="40"/>
      <c r="I267" s="231"/>
      <c r="J267" s="40"/>
      <c r="K267" s="40"/>
      <c r="L267" s="44"/>
      <c r="M267" s="232"/>
      <c r="N267" s="233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134</v>
      </c>
      <c r="AU267" s="17" t="s">
        <v>87</v>
      </c>
    </row>
    <row r="268" s="2" customFormat="1" ht="24.15" customHeight="1">
      <c r="A268" s="38"/>
      <c r="B268" s="39"/>
      <c r="C268" s="267" t="s">
        <v>326</v>
      </c>
      <c r="D268" s="267" t="s">
        <v>191</v>
      </c>
      <c r="E268" s="268" t="s">
        <v>327</v>
      </c>
      <c r="F268" s="269" t="s">
        <v>328</v>
      </c>
      <c r="G268" s="270" t="s">
        <v>329</v>
      </c>
      <c r="H268" s="271">
        <v>2</v>
      </c>
      <c r="I268" s="272"/>
      <c r="J268" s="273">
        <f>ROUND(I268*H268,2)</f>
        <v>0</v>
      </c>
      <c r="K268" s="274"/>
      <c r="L268" s="275"/>
      <c r="M268" s="276" t="s">
        <v>1</v>
      </c>
      <c r="N268" s="277" t="s">
        <v>42</v>
      </c>
      <c r="O268" s="91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7" t="s">
        <v>184</v>
      </c>
      <c r="AT268" s="227" t="s">
        <v>191</v>
      </c>
      <c r="AU268" s="227" t="s">
        <v>87</v>
      </c>
      <c r="AY268" s="17" t="s">
        <v>126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7" t="s">
        <v>85</v>
      </c>
      <c r="BK268" s="228">
        <f>ROUND(I268*H268,2)</f>
        <v>0</v>
      </c>
      <c r="BL268" s="17" t="s">
        <v>132</v>
      </c>
      <c r="BM268" s="227" t="s">
        <v>330</v>
      </c>
    </row>
    <row r="269" s="2" customFormat="1">
      <c r="A269" s="38"/>
      <c r="B269" s="39"/>
      <c r="C269" s="40"/>
      <c r="D269" s="229" t="s">
        <v>134</v>
      </c>
      <c r="E269" s="40"/>
      <c r="F269" s="230" t="s">
        <v>328</v>
      </c>
      <c r="G269" s="40"/>
      <c r="H269" s="40"/>
      <c r="I269" s="231"/>
      <c r="J269" s="40"/>
      <c r="K269" s="40"/>
      <c r="L269" s="44"/>
      <c r="M269" s="232"/>
      <c r="N269" s="23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134</v>
      </c>
      <c r="AU269" s="17" t="s">
        <v>87</v>
      </c>
    </row>
    <row r="270" s="2" customFormat="1" ht="16.5" customHeight="1">
      <c r="A270" s="38"/>
      <c r="B270" s="39"/>
      <c r="C270" s="215" t="s">
        <v>331</v>
      </c>
      <c r="D270" s="215" t="s">
        <v>128</v>
      </c>
      <c r="E270" s="216" t="s">
        <v>332</v>
      </c>
      <c r="F270" s="217" t="s">
        <v>333</v>
      </c>
      <c r="G270" s="218" t="s">
        <v>329</v>
      </c>
      <c r="H270" s="219">
        <v>2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42</v>
      </c>
      <c r="O270" s="91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132</v>
      </c>
      <c r="AT270" s="227" t="s">
        <v>128</v>
      </c>
      <c r="AU270" s="227" t="s">
        <v>87</v>
      </c>
      <c r="AY270" s="17" t="s">
        <v>126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85</v>
      </c>
      <c r="BK270" s="228">
        <f>ROUND(I270*H270,2)</f>
        <v>0</v>
      </c>
      <c r="BL270" s="17" t="s">
        <v>132</v>
      </c>
      <c r="BM270" s="227" t="s">
        <v>334</v>
      </c>
    </row>
    <row r="271" s="2" customFormat="1">
      <c r="A271" s="38"/>
      <c r="B271" s="39"/>
      <c r="C271" s="40"/>
      <c r="D271" s="229" t="s">
        <v>134</v>
      </c>
      <c r="E271" s="40"/>
      <c r="F271" s="230" t="s">
        <v>333</v>
      </c>
      <c r="G271" s="40"/>
      <c r="H271" s="40"/>
      <c r="I271" s="231"/>
      <c r="J271" s="40"/>
      <c r="K271" s="40"/>
      <c r="L271" s="44"/>
      <c r="M271" s="232"/>
      <c r="N271" s="23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134</v>
      </c>
      <c r="AU271" s="17" t="s">
        <v>87</v>
      </c>
    </row>
    <row r="272" s="2" customFormat="1" ht="33" customHeight="1">
      <c r="A272" s="38"/>
      <c r="B272" s="39"/>
      <c r="C272" s="215" t="s">
        <v>335</v>
      </c>
      <c r="D272" s="215" t="s">
        <v>128</v>
      </c>
      <c r="E272" s="216" t="s">
        <v>336</v>
      </c>
      <c r="F272" s="217" t="s">
        <v>337</v>
      </c>
      <c r="G272" s="218" t="s">
        <v>291</v>
      </c>
      <c r="H272" s="219">
        <v>1</v>
      </c>
      <c r="I272" s="220"/>
      <c r="J272" s="221">
        <f>ROUND(I272*H272,2)</f>
        <v>0</v>
      </c>
      <c r="K272" s="222"/>
      <c r="L272" s="44"/>
      <c r="M272" s="223" t="s">
        <v>1</v>
      </c>
      <c r="N272" s="224" t="s">
        <v>42</v>
      </c>
      <c r="O272" s="91"/>
      <c r="P272" s="225">
        <f>O272*H272</f>
        <v>0</v>
      </c>
      <c r="Q272" s="225">
        <v>0</v>
      </c>
      <c r="R272" s="225">
        <f>Q272*H272</f>
        <v>0</v>
      </c>
      <c r="S272" s="225">
        <v>0</v>
      </c>
      <c r="T272" s="22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132</v>
      </c>
      <c r="AT272" s="227" t="s">
        <v>128</v>
      </c>
      <c r="AU272" s="227" t="s">
        <v>87</v>
      </c>
      <c r="AY272" s="17" t="s">
        <v>126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85</v>
      </c>
      <c r="BK272" s="228">
        <f>ROUND(I272*H272,2)</f>
        <v>0</v>
      </c>
      <c r="BL272" s="17" t="s">
        <v>132</v>
      </c>
      <c r="BM272" s="227" t="s">
        <v>338</v>
      </c>
    </row>
    <row r="273" s="2" customFormat="1">
      <c r="A273" s="38"/>
      <c r="B273" s="39"/>
      <c r="C273" s="40"/>
      <c r="D273" s="229" t="s">
        <v>134</v>
      </c>
      <c r="E273" s="40"/>
      <c r="F273" s="230" t="s">
        <v>337</v>
      </c>
      <c r="G273" s="40"/>
      <c r="H273" s="40"/>
      <c r="I273" s="231"/>
      <c r="J273" s="40"/>
      <c r="K273" s="40"/>
      <c r="L273" s="44"/>
      <c r="M273" s="232"/>
      <c r="N273" s="23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134</v>
      </c>
      <c r="AU273" s="17" t="s">
        <v>87</v>
      </c>
    </row>
    <row r="274" s="2" customFormat="1" ht="33" customHeight="1">
      <c r="A274" s="38"/>
      <c r="B274" s="39"/>
      <c r="C274" s="215" t="s">
        <v>339</v>
      </c>
      <c r="D274" s="215" t="s">
        <v>128</v>
      </c>
      <c r="E274" s="216" t="s">
        <v>340</v>
      </c>
      <c r="F274" s="217" t="s">
        <v>341</v>
      </c>
      <c r="G274" s="218" t="s">
        <v>329</v>
      </c>
      <c r="H274" s="219">
        <v>1</v>
      </c>
      <c r="I274" s="220"/>
      <c r="J274" s="221">
        <f>ROUND(I274*H274,2)</f>
        <v>0</v>
      </c>
      <c r="K274" s="222"/>
      <c r="L274" s="44"/>
      <c r="M274" s="223" t="s">
        <v>1</v>
      </c>
      <c r="N274" s="224" t="s">
        <v>42</v>
      </c>
      <c r="O274" s="91"/>
      <c r="P274" s="225">
        <f>O274*H274</f>
        <v>0</v>
      </c>
      <c r="Q274" s="225">
        <v>0</v>
      </c>
      <c r="R274" s="225">
        <f>Q274*H274</f>
        <v>0</v>
      </c>
      <c r="S274" s="225">
        <v>0</v>
      </c>
      <c r="T274" s="22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132</v>
      </c>
      <c r="AT274" s="227" t="s">
        <v>128</v>
      </c>
      <c r="AU274" s="227" t="s">
        <v>87</v>
      </c>
      <c r="AY274" s="17" t="s">
        <v>126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85</v>
      </c>
      <c r="BK274" s="228">
        <f>ROUND(I274*H274,2)</f>
        <v>0</v>
      </c>
      <c r="BL274" s="17" t="s">
        <v>132</v>
      </c>
      <c r="BM274" s="227" t="s">
        <v>342</v>
      </c>
    </row>
    <row r="275" s="2" customFormat="1">
      <c r="A275" s="38"/>
      <c r="B275" s="39"/>
      <c r="C275" s="40"/>
      <c r="D275" s="229" t="s">
        <v>134</v>
      </c>
      <c r="E275" s="40"/>
      <c r="F275" s="230" t="s">
        <v>341</v>
      </c>
      <c r="G275" s="40"/>
      <c r="H275" s="40"/>
      <c r="I275" s="231"/>
      <c r="J275" s="40"/>
      <c r="K275" s="40"/>
      <c r="L275" s="44"/>
      <c r="M275" s="232"/>
      <c r="N275" s="233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134</v>
      </c>
      <c r="AU275" s="17" t="s">
        <v>87</v>
      </c>
    </row>
    <row r="276" s="2" customFormat="1" ht="37.8" customHeight="1">
      <c r="A276" s="38"/>
      <c r="B276" s="39"/>
      <c r="C276" s="215" t="s">
        <v>343</v>
      </c>
      <c r="D276" s="215" t="s">
        <v>128</v>
      </c>
      <c r="E276" s="216" t="s">
        <v>344</v>
      </c>
      <c r="F276" s="217" t="s">
        <v>345</v>
      </c>
      <c r="G276" s="218" t="s">
        <v>291</v>
      </c>
      <c r="H276" s="219">
        <v>1</v>
      </c>
      <c r="I276" s="220"/>
      <c r="J276" s="221">
        <f>ROUND(I276*H276,2)</f>
        <v>0</v>
      </c>
      <c r="K276" s="222"/>
      <c r="L276" s="44"/>
      <c r="M276" s="223" t="s">
        <v>1</v>
      </c>
      <c r="N276" s="224" t="s">
        <v>42</v>
      </c>
      <c r="O276" s="91"/>
      <c r="P276" s="225">
        <f>O276*H276</f>
        <v>0</v>
      </c>
      <c r="Q276" s="225">
        <v>0</v>
      </c>
      <c r="R276" s="225">
        <f>Q276*H276</f>
        <v>0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132</v>
      </c>
      <c r="AT276" s="227" t="s">
        <v>128</v>
      </c>
      <c r="AU276" s="227" t="s">
        <v>87</v>
      </c>
      <c r="AY276" s="17" t="s">
        <v>126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85</v>
      </c>
      <c r="BK276" s="228">
        <f>ROUND(I276*H276,2)</f>
        <v>0</v>
      </c>
      <c r="BL276" s="17" t="s">
        <v>132</v>
      </c>
      <c r="BM276" s="227" t="s">
        <v>346</v>
      </c>
    </row>
    <row r="277" s="2" customFormat="1">
      <c r="A277" s="38"/>
      <c r="B277" s="39"/>
      <c r="C277" s="40"/>
      <c r="D277" s="229" t="s">
        <v>134</v>
      </c>
      <c r="E277" s="40"/>
      <c r="F277" s="230" t="s">
        <v>345</v>
      </c>
      <c r="G277" s="40"/>
      <c r="H277" s="40"/>
      <c r="I277" s="231"/>
      <c r="J277" s="40"/>
      <c r="K277" s="40"/>
      <c r="L277" s="44"/>
      <c r="M277" s="232"/>
      <c r="N277" s="23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134</v>
      </c>
      <c r="AU277" s="17" t="s">
        <v>87</v>
      </c>
    </row>
    <row r="278" s="2" customFormat="1" ht="16.5" customHeight="1">
      <c r="A278" s="38"/>
      <c r="B278" s="39"/>
      <c r="C278" s="215" t="s">
        <v>347</v>
      </c>
      <c r="D278" s="215" t="s">
        <v>128</v>
      </c>
      <c r="E278" s="216" t="s">
        <v>348</v>
      </c>
      <c r="F278" s="217" t="s">
        <v>349</v>
      </c>
      <c r="G278" s="218" t="s">
        <v>329</v>
      </c>
      <c r="H278" s="219">
        <v>1</v>
      </c>
      <c r="I278" s="220"/>
      <c r="J278" s="221">
        <f>ROUND(I278*H278,2)</f>
        <v>0</v>
      </c>
      <c r="K278" s="222"/>
      <c r="L278" s="44"/>
      <c r="M278" s="223" t="s">
        <v>1</v>
      </c>
      <c r="N278" s="224" t="s">
        <v>42</v>
      </c>
      <c r="O278" s="91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132</v>
      </c>
      <c r="AT278" s="227" t="s">
        <v>128</v>
      </c>
      <c r="AU278" s="227" t="s">
        <v>87</v>
      </c>
      <c r="AY278" s="17" t="s">
        <v>126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85</v>
      </c>
      <c r="BK278" s="228">
        <f>ROUND(I278*H278,2)</f>
        <v>0</v>
      </c>
      <c r="BL278" s="17" t="s">
        <v>132</v>
      </c>
      <c r="BM278" s="227" t="s">
        <v>350</v>
      </c>
    </row>
    <row r="279" s="2" customFormat="1">
      <c r="A279" s="38"/>
      <c r="B279" s="39"/>
      <c r="C279" s="40"/>
      <c r="D279" s="229" t="s">
        <v>134</v>
      </c>
      <c r="E279" s="40"/>
      <c r="F279" s="230" t="s">
        <v>349</v>
      </c>
      <c r="G279" s="40"/>
      <c r="H279" s="40"/>
      <c r="I279" s="231"/>
      <c r="J279" s="40"/>
      <c r="K279" s="40"/>
      <c r="L279" s="44"/>
      <c r="M279" s="232"/>
      <c r="N279" s="23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134</v>
      </c>
      <c r="AU279" s="17" t="s">
        <v>87</v>
      </c>
    </row>
    <row r="280" s="2" customFormat="1" ht="21.75" customHeight="1">
      <c r="A280" s="38"/>
      <c r="B280" s="39"/>
      <c r="C280" s="215" t="s">
        <v>351</v>
      </c>
      <c r="D280" s="215" t="s">
        <v>128</v>
      </c>
      <c r="E280" s="216" t="s">
        <v>352</v>
      </c>
      <c r="F280" s="217" t="s">
        <v>353</v>
      </c>
      <c r="G280" s="218" t="s">
        <v>291</v>
      </c>
      <c r="H280" s="219">
        <v>1</v>
      </c>
      <c r="I280" s="220"/>
      <c r="J280" s="221">
        <f>ROUND(I280*H280,2)</f>
        <v>0</v>
      </c>
      <c r="K280" s="222"/>
      <c r="L280" s="44"/>
      <c r="M280" s="223" t="s">
        <v>1</v>
      </c>
      <c r="N280" s="224" t="s">
        <v>42</v>
      </c>
      <c r="O280" s="91"/>
      <c r="P280" s="225">
        <f>O280*H280</f>
        <v>0</v>
      </c>
      <c r="Q280" s="225">
        <v>0</v>
      </c>
      <c r="R280" s="225">
        <f>Q280*H280</f>
        <v>0</v>
      </c>
      <c r="S280" s="225">
        <v>0</v>
      </c>
      <c r="T280" s="22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7" t="s">
        <v>132</v>
      </c>
      <c r="AT280" s="227" t="s">
        <v>128</v>
      </c>
      <c r="AU280" s="227" t="s">
        <v>87</v>
      </c>
      <c r="AY280" s="17" t="s">
        <v>126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7" t="s">
        <v>85</v>
      </c>
      <c r="BK280" s="228">
        <f>ROUND(I280*H280,2)</f>
        <v>0</v>
      </c>
      <c r="BL280" s="17" t="s">
        <v>132</v>
      </c>
      <c r="BM280" s="227" t="s">
        <v>354</v>
      </c>
    </row>
    <row r="281" s="2" customFormat="1">
      <c r="A281" s="38"/>
      <c r="B281" s="39"/>
      <c r="C281" s="40"/>
      <c r="D281" s="229" t="s">
        <v>134</v>
      </c>
      <c r="E281" s="40"/>
      <c r="F281" s="230" t="s">
        <v>353</v>
      </c>
      <c r="G281" s="40"/>
      <c r="H281" s="40"/>
      <c r="I281" s="231"/>
      <c r="J281" s="40"/>
      <c r="K281" s="40"/>
      <c r="L281" s="44"/>
      <c r="M281" s="232"/>
      <c r="N281" s="233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134</v>
      </c>
      <c r="AU281" s="17" t="s">
        <v>87</v>
      </c>
    </row>
    <row r="282" s="2" customFormat="1" ht="16.5" customHeight="1">
      <c r="A282" s="38"/>
      <c r="B282" s="39"/>
      <c r="C282" s="215" t="s">
        <v>355</v>
      </c>
      <c r="D282" s="215" t="s">
        <v>128</v>
      </c>
      <c r="E282" s="216" t="s">
        <v>356</v>
      </c>
      <c r="F282" s="217" t="s">
        <v>357</v>
      </c>
      <c r="G282" s="218" t="s">
        <v>131</v>
      </c>
      <c r="H282" s="219">
        <v>350</v>
      </c>
      <c r="I282" s="220"/>
      <c r="J282" s="221">
        <f>ROUND(I282*H282,2)</f>
        <v>0</v>
      </c>
      <c r="K282" s="222"/>
      <c r="L282" s="44"/>
      <c r="M282" s="223" t="s">
        <v>1</v>
      </c>
      <c r="N282" s="224" t="s">
        <v>42</v>
      </c>
      <c r="O282" s="91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7" t="s">
        <v>132</v>
      </c>
      <c r="AT282" s="227" t="s">
        <v>128</v>
      </c>
      <c r="AU282" s="227" t="s">
        <v>87</v>
      </c>
      <c r="AY282" s="17" t="s">
        <v>126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7" t="s">
        <v>85</v>
      </c>
      <c r="BK282" s="228">
        <f>ROUND(I282*H282,2)</f>
        <v>0</v>
      </c>
      <c r="BL282" s="17" t="s">
        <v>132</v>
      </c>
      <c r="BM282" s="227" t="s">
        <v>358</v>
      </c>
    </row>
    <row r="283" s="2" customFormat="1">
      <c r="A283" s="38"/>
      <c r="B283" s="39"/>
      <c r="C283" s="40"/>
      <c r="D283" s="229" t="s">
        <v>134</v>
      </c>
      <c r="E283" s="40"/>
      <c r="F283" s="230" t="s">
        <v>357</v>
      </c>
      <c r="G283" s="40"/>
      <c r="H283" s="40"/>
      <c r="I283" s="231"/>
      <c r="J283" s="40"/>
      <c r="K283" s="40"/>
      <c r="L283" s="44"/>
      <c r="M283" s="232"/>
      <c r="N283" s="23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134</v>
      </c>
      <c r="AU283" s="17" t="s">
        <v>87</v>
      </c>
    </row>
    <row r="284" s="12" customFormat="1" ht="22.8" customHeight="1">
      <c r="A284" s="12"/>
      <c r="B284" s="199"/>
      <c r="C284" s="200"/>
      <c r="D284" s="201" t="s">
        <v>76</v>
      </c>
      <c r="E284" s="213" t="s">
        <v>359</v>
      </c>
      <c r="F284" s="213" t="s">
        <v>360</v>
      </c>
      <c r="G284" s="200"/>
      <c r="H284" s="200"/>
      <c r="I284" s="203"/>
      <c r="J284" s="214">
        <f>BK284</f>
        <v>0</v>
      </c>
      <c r="K284" s="200"/>
      <c r="L284" s="205"/>
      <c r="M284" s="206"/>
      <c r="N284" s="207"/>
      <c r="O284" s="207"/>
      <c r="P284" s="208">
        <f>SUM(P285:P286)</f>
        <v>0</v>
      </c>
      <c r="Q284" s="207"/>
      <c r="R284" s="208">
        <f>SUM(R285:R286)</f>
        <v>0</v>
      </c>
      <c r="S284" s="207"/>
      <c r="T284" s="209">
        <f>SUM(T285:T286)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0" t="s">
        <v>85</v>
      </c>
      <c r="AT284" s="211" t="s">
        <v>76</v>
      </c>
      <c r="AU284" s="211" t="s">
        <v>85</v>
      </c>
      <c r="AY284" s="210" t="s">
        <v>126</v>
      </c>
      <c r="BK284" s="212">
        <f>SUM(BK285:BK286)</f>
        <v>0</v>
      </c>
    </row>
    <row r="285" s="2" customFormat="1" ht="33" customHeight="1">
      <c r="A285" s="38"/>
      <c r="B285" s="39"/>
      <c r="C285" s="215" t="s">
        <v>361</v>
      </c>
      <c r="D285" s="215" t="s">
        <v>128</v>
      </c>
      <c r="E285" s="216" t="s">
        <v>362</v>
      </c>
      <c r="F285" s="217" t="s">
        <v>363</v>
      </c>
      <c r="G285" s="218" t="s">
        <v>164</v>
      </c>
      <c r="H285" s="219">
        <v>135.48500000000001</v>
      </c>
      <c r="I285" s="220"/>
      <c r="J285" s="221">
        <f>ROUND(I285*H285,2)</f>
        <v>0</v>
      </c>
      <c r="K285" s="222"/>
      <c r="L285" s="44"/>
      <c r="M285" s="223" t="s">
        <v>1</v>
      </c>
      <c r="N285" s="224" t="s">
        <v>42</v>
      </c>
      <c r="O285" s="91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7" t="s">
        <v>132</v>
      </c>
      <c r="AT285" s="227" t="s">
        <v>128</v>
      </c>
      <c r="AU285" s="227" t="s">
        <v>87</v>
      </c>
      <c r="AY285" s="17" t="s">
        <v>126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85</v>
      </c>
      <c r="BK285" s="228">
        <f>ROUND(I285*H285,2)</f>
        <v>0</v>
      </c>
      <c r="BL285" s="17" t="s">
        <v>132</v>
      </c>
      <c r="BM285" s="227" t="s">
        <v>364</v>
      </c>
    </row>
    <row r="286" s="2" customFormat="1">
      <c r="A286" s="38"/>
      <c r="B286" s="39"/>
      <c r="C286" s="40"/>
      <c r="D286" s="229" t="s">
        <v>134</v>
      </c>
      <c r="E286" s="40"/>
      <c r="F286" s="230" t="s">
        <v>365</v>
      </c>
      <c r="G286" s="40"/>
      <c r="H286" s="40"/>
      <c r="I286" s="231"/>
      <c r="J286" s="40"/>
      <c r="K286" s="40"/>
      <c r="L286" s="44"/>
      <c r="M286" s="232"/>
      <c r="N286" s="233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134</v>
      </c>
      <c r="AU286" s="17" t="s">
        <v>87</v>
      </c>
    </row>
    <row r="287" s="12" customFormat="1" ht="22.8" customHeight="1">
      <c r="A287" s="12"/>
      <c r="B287" s="199"/>
      <c r="C287" s="200"/>
      <c r="D287" s="201" t="s">
        <v>76</v>
      </c>
      <c r="E287" s="213" t="s">
        <v>366</v>
      </c>
      <c r="F287" s="213" t="s">
        <v>367</v>
      </c>
      <c r="G287" s="200"/>
      <c r="H287" s="200"/>
      <c r="I287" s="203"/>
      <c r="J287" s="214">
        <f>BK287</f>
        <v>0</v>
      </c>
      <c r="K287" s="200"/>
      <c r="L287" s="205"/>
      <c r="M287" s="206"/>
      <c r="N287" s="207"/>
      <c r="O287" s="207"/>
      <c r="P287" s="208">
        <f>SUM(P288:P289)</f>
        <v>0</v>
      </c>
      <c r="Q287" s="207"/>
      <c r="R287" s="208">
        <f>SUM(R288:R289)</f>
        <v>0</v>
      </c>
      <c r="S287" s="207"/>
      <c r="T287" s="209">
        <f>SUM(T288:T289)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0" t="s">
        <v>85</v>
      </c>
      <c r="AT287" s="211" t="s">
        <v>76</v>
      </c>
      <c r="AU287" s="211" t="s">
        <v>85</v>
      </c>
      <c r="AY287" s="210" t="s">
        <v>126</v>
      </c>
      <c r="BK287" s="212">
        <f>SUM(BK288:BK289)</f>
        <v>0</v>
      </c>
    </row>
    <row r="288" s="2" customFormat="1" ht="33" customHeight="1">
      <c r="A288" s="38"/>
      <c r="B288" s="39"/>
      <c r="C288" s="215" t="s">
        <v>368</v>
      </c>
      <c r="D288" s="215" t="s">
        <v>128</v>
      </c>
      <c r="E288" s="216" t="s">
        <v>369</v>
      </c>
      <c r="F288" s="217" t="s">
        <v>370</v>
      </c>
      <c r="G288" s="218" t="s">
        <v>164</v>
      </c>
      <c r="H288" s="219">
        <v>171.136</v>
      </c>
      <c r="I288" s="220"/>
      <c r="J288" s="221">
        <f>ROUND(I288*H288,2)</f>
        <v>0</v>
      </c>
      <c r="K288" s="222"/>
      <c r="L288" s="44"/>
      <c r="M288" s="223" t="s">
        <v>1</v>
      </c>
      <c r="N288" s="224" t="s">
        <v>42</v>
      </c>
      <c r="O288" s="91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132</v>
      </c>
      <c r="AT288" s="227" t="s">
        <v>128</v>
      </c>
      <c r="AU288" s="227" t="s">
        <v>87</v>
      </c>
      <c r="AY288" s="17" t="s">
        <v>126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85</v>
      </c>
      <c r="BK288" s="228">
        <f>ROUND(I288*H288,2)</f>
        <v>0</v>
      </c>
      <c r="BL288" s="17" t="s">
        <v>132</v>
      </c>
      <c r="BM288" s="227" t="s">
        <v>371</v>
      </c>
    </row>
    <row r="289" s="2" customFormat="1">
      <c r="A289" s="38"/>
      <c r="B289" s="39"/>
      <c r="C289" s="40"/>
      <c r="D289" s="229" t="s">
        <v>134</v>
      </c>
      <c r="E289" s="40"/>
      <c r="F289" s="230" t="s">
        <v>372</v>
      </c>
      <c r="G289" s="40"/>
      <c r="H289" s="40"/>
      <c r="I289" s="231"/>
      <c r="J289" s="40"/>
      <c r="K289" s="40"/>
      <c r="L289" s="44"/>
      <c r="M289" s="232"/>
      <c r="N289" s="23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134</v>
      </c>
      <c r="AU289" s="17" t="s">
        <v>87</v>
      </c>
    </row>
    <row r="290" s="12" customFormat="1" ht="25.92" customHeight="1">
      <c r="A290" s="12"/>
      <c r="B290" s="199"/>
      <c r="C290" s="200"/>
      <c r="D290" s="201" t="s">
        <v>76</v>
      </c>
      <c r="E290" s="202" t="s">
        <v>373</v>
      </c>
      <c r="F290" s="202" t="s">
        <v>374</v>
      </c>
      <c r="G290" s="200"/>
      <c r="H290" s="200"/>
      <c r="I290" s="203"/>
      <c r="J290" s="204">
        <f>BK290</f>
        <v>0</v>
      </c>
      <c r="K290" s="200"/>
      <c r="L290" s="205"/>
      <c r="M290" s="206"/>
      <c r="N290" s="207"/>
      <c r="O290" s="207"/>
      <c r="P290" s="208">
        <f>P291+P300+P303</f>
        <v>0</v>
      </c>
      <c r="Q290" s="207"/>
      <c r="R290" s="208">
        <f>R291+R300+R303</f>
        <v>22.826619999999998</v>
      </c>
      <c r="S290" s="207"/>
      <c r="T290" s="209">
        <f>T291+T300+T303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0" t="s">
        <v>87</v>
      </c>
      <c r="AT290" s="211" t="s">
        <v>76</v>
      </c>
      <c r="AU290" s="211" t="s">
        <v>77</v>
      </c>
      <c r="AY290" s="210" t="s">
        <v>126</v>
      </c>
      <c r="BK290" s="212">
        <f>BK291+BK300+BK303</f>
        <v>0</v>
      </c>
    </row>
    <row r="291" s="12" customFormat="1" ht="22.8" customHeight="1">
      <c r="A291" s="12"/>
      <c r="B291" s="199"/>
      <c r="C291" s="200"/>
      <c r="D291" s="201" t="s">
        <v>76</v>
      </c>
      <c r="E291" s="213" t="s">
        <v>375</v>
      </c>
      <c r="F291" s="213" t="s">
        <v>376</v>
      </c>
      <c r="G291" s="200"/>
      <c r="H291" s="200"/>
      <c r="I291" s="203"/>
      <c r="J291" s="214">
        <f>BK291</f>
        <v>0</v>
      </c>
      <c r="K291" s="200"/>
      <c r="L291" s="205"/>
      <c r="M291" s="206"/>
      <c r="N291" s="207"/>
      <c r="O291" s="207"/>
      <c r="P291" s="208">
        <f>SUM(P292:P299)</f>
        <v>0</v>
      </c>
      <c r="Q291" s="207"/>
      <c r="R291" s="208">
        <f>SUM(R292:R299)</f>
        <v>22.826619999999998</v>
      </c>
      <c r="S291" s="207"/>
      <c r="T291" s="209">
        <f>SUM(T292:T299)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0" t="s">
        <v>87</v>
      </c>
      <c r="AT291" s="211" t="s">
        <v>76</v>
      </c>
      <c r="AU291" s="211" t="s">
        <v>85</v>
      </c>
      <c r="AY291" s="210" t="s">
        <v>126</v>
      </c>
      <c r="BK291" s="212">
        <f>SUM(BK292:BK299)</f>
        <v>0</v>
      </c>
    </row>
    <row r="292" s="2" customFormat="1" ht="21.75" customHeight="1">
      <c r="A292" s="38"/>
      <c r="B292" s="39"/>
      <c r="C292" s="215" t="s">
        <v>377</v>
      </c>
      <c r="D292" s="215" t="s">
        <v>128</v>
      </c>
      <c r="E292" s="216" t="s">
        <v>378</v>
      </c>
      <c r="F292" s="217" t="s">
        <v>379</v>
      </c>
      <c r="G292" s="218" t="s">
        <v>262</v>
      </c>
      <c r="H292" s="219">
        <v>40</v>
      </c>
      <c r="I292" s="220"/>
      <c r="J292" s="221">
        <f>ROUND(I292*H292,2)</f>
        <v>0</v>
      </c>
      <c r="K292" s="222"/>
      <c r="L292" s="44"/>
      <c r="M292" s="223" t="s">
        <v>1</v>
      </c>
      <c r="N292" s="224" t="s">
        <v>42</v>
      </c>
      <c r="O292" s="91"/>
      <c r="P292" s="225">
        <f>O292*H292</f>
        <v>0</v>
      </c>
      <c r="Q292" s="225">
        <v>0.029659999999999999</v>
      </c>
      <c r="R292" s="225">
        <f>Q292*H292</f>
        <v>1.1863999999999999</v>
      </c>
      <c r="S292" s="225">
        <v>0</v>
      </c>
      <c r="T292" s="22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7" t="s">
        <v>132</v>
      </c>
      <c r="AT292" s="227" t="s">
        <v>128</v>
      </c>
      <c r="AU292" s="227" t="s">
        <v>87</v>
      </c>
      <c r="AY292" s="17" t="s">
        <v>126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7" t="s">
        <v>85</v>
      </c>
      <c r="BK292" s="228">
        <f>ROUND(I292*H292,2)</f>
        <v>0</v>
      </c>
      <c r="BL292" s="17" t="s">
        <v>132</v>
      </c>
      <c r="BM292" s="227" t="s">
        <v>380</v>
      </c>
    </row>
    <row r="293" s="2" customFormat="1">
      <c r="A293" s="38"/>
      <c r="B293" s="39"/>
      <c r="C293" s="40"/>
      <c r="D293" s="229" t="s">
        <v>134</v>
      </c>
      <c r="E293" s="40"/>
      <c r="F293" s="230" t="s">
        <v>381</v>
      </c>
      <c r="G293" s="40"/>
      <c r="H293" s="40"/>
      <c r="I293" s="231"/>
      <c r="J293" s="40"/>
      <c r="K293" s="40"/>
      <c r="L293" s="44"/>
      <c r="M293" s="232"/>
      <c r="N293" s="233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134</v>
      </c>
      <c r="AU293" s="17" t="s">
        <v>87</v>
      </c>
    </row>
    <row r="294" s="2" customFormat="1" ht="37.8" customHeight="1">
      <c r="A294" s="38"/>
      <c r="B294" s="39"/>
      <c r="C294" s="215" t="s">
        <v>382</v>
      </c>
      <c r="D294" s="215" t="s">
        <v>128</v>
      </c>
      <c r="E294" s="216" t="s">
        <v>383</v>
      </c>
      <c r="F294" s="217" t="s">
        <v>384</v>
      </c>
      <c r="G294" s="218" t="s">
        <v>385</v>
      </c>
      <c r="H294" s="219">
        <v>2</v>
      </c>
      <c r="I294" s="220"/>
      <c r="J294" s="221">
        <f>ROUND(I294*H294,2)</f>
        <v>0</v>
      </c>
      <c r="K294" s="222"/>
      <c r="L294" s="44"/>
      <c r="M294" s="223" t="s">
        <v>1</v>
      </c>
      <c r="N294" s="224" t="s">
        <v>42</v>
      </c>
      <c r="O294" s="91"/>
      <c r="P294" s="225">
        <f>O294*H294</f>
        <v>0</v>
      </c>
      <c r="Q294" s="225">
        <v>10.81936</v>
      </c>
      <c r="R294" s="225">
        <f>Q294*H294</f>
        <v>21.638719999999999</v>
      </c>
      <c r="S294" s="225">
        <v>0</v>
      </c>
      <c r="T294" s="22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7" t="s">
        <v>132</v>
      </c>
      <c r="AT294" s="227" t="s">
        <v>128</v>
      </c>
      <c r="AU294" s="227" t="s">
        <v>87</v>
      </c>
      <c r="AY294" s="17" t="s">
        <v>126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7" t="s">
        <v>85</v>
      </c>
      <c r="BK294" s="228">
        <f>ROUND(I294*H294,2)</f>
        <v>0</v>
      </c>
      <c r="BL294" s="17" t="s">
        <v>132</v>
      </c>
      <c r="BM294" s="227" t="s">
        <v>386</v>
      </c>
    </row>
    <row r="295" s="2" customFormat="1">
      <c r="A295" s="38"/>
      <c r="B295" s="39"/>
      <c r="C295" s="40"/>
      <c r="D295" s="229" t="s">
        <v>134</v>
      </c>
      <c r="E295" s="40"/>
      <c r="F295" s="230" t="s">
        <v>387</v>
      </c>
      <c r="G295" s="40"/>
      <c r="H295" s="40"/>
      <c r="I295" s="231"/>
      <c r="J295" s="40"/>
      <c r="K295" s="40"/>
      <c r="L295" s="44"/>
      <c r="M295" s="232"/>
      <c r="N295" s="233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134</v>
      </c>
      <c r="AU295" s="17" t="s">
        <v>87</v>
      </c>
    </row>
    <row r="296" s="2" customFormat="1" ht="24.15" customHeight="1">
      <c r="A296" s="38"/>
      <c r="B296" s="39"/>
      <c r="C296" s="215" t="s">
        <v>388</v>
      </c>
      <c r="D296" s="215" t="s">
        <v>128</v>
      </c>
      <c r="E296" s="216" t="s">
        <v>389</v>
      </c>
      <c r="F296" s="217" t="s">
        <v>390</v>
      </c>
      <c r="G296" s="218" t="s">
        <v>385</v>
      </c>
      <c r="H296" s="219">
        <v>1</v>
      </c>
      <c r="I296" s="220"/>
      <c r="J296" s="221">
        <f>ROUND(I296*H296,2)</f>
        <v>0</v>
      </c>
      <c r="K296" s="222"/>
      <c r="L296" s="44"/>
      <c r="M296" s="223" t="s">
        <v>1</v>
      </c>
      <c r="N296" s="224" t="s">
        <v>42</v>
      </c>
      <c r="O296" s="91"/>
      <c r="P296" s="225">
        <f>O296*H296</f>
        <v>0</v>
      </c>
      <c r="Q296" s="225">
        <v>0.0015</v>
      </c>
      <c r="R296" s="225">
        <f>Q296*H296</f>
        <v>0.0015</v>
      </c>
      <c r="S296" s="225">
        <v>0</v>
      </c>
      <c r="T296" s="22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232</v>
      </c>
      <c r="AT296" s="227" t="s">
        <v>128</v>
      </c>
      <c r="AU296" s="227" t="s">
        <v>87</v>
      </c>
      <c r="AY296" s="17" t="s">
        <v>126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85</v>
      </c>
      <c r="BK296" s="228">
        <f>ROUND(I296*H296,2)</f>
        <v>0</v>
      </c>
      <c r="BL296" s="17" t="s">
        <v>232</v>
      </c>
      <c r="BM296" s="227" t="s">
        <v>391</v>
      </c>
    </row>
    <row r="297" s="2" customFormat="1">
      <c r="A297" s="38"/>
      <c r="B297" s="39"/>
      <c r="C297" s="40"/>
      <c r="D297" s="229" t="s">
        <v>134</v>
      </c>
      <c r="E297" s="40"/>
      <c r="F297" s="230" t="s">
        <v>392</v>
      </c>
      <c r="G297" s="40"/>
      <c r="H297" s="40"/>
      <c r="I297" s="231"/>
      <c r="J297" s="40"/>
      <c r="K297" s="40"/>
      <c r="L297" s="44"/>
      <c r="M297" s="232"/>
      <c r="N297" s="23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134</v>
      </c>
      <c r="AU297" s="17" t="s">
        <v>87</v>
      </c>
    </row>
    <row r="298" s="2" customFormat="1" ht="24.15" customHeight="1">
      <c r="A298" s="38"/>
      <c r="B298" s="39"/>
      <c r="C298" s="215" t="s">
        <v>393</v>
      </c>
      <c r="D298" s="215" t="s">
        <v>128</v>
      </c>
      <c r="E298" s="216" t="s">
        <v>394</v>
      </c>
      <c r="F298" s="217" t="s">
        <v>395</v>
      </c>
      <c r="G298" s="218" t="s">
        <v>396</v>
      </c>
      <c r="H298" s="278"/>
      <c r="I298" s="220"/>
      <c r="J298" s="221">
        <f>ROUND(I298*H298,2)</f>
        <v>0</v>
      </c>
      <c r="K298" s="222"/>
      <c r="L298" s="44"/>
      <c r="M298" s="223" t="s">
        <v>1</v>
      </c>
      <c r="N298" s="224" t="s">
        <v>42</v>
      </c>
      <c r="O298" s="91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7" t="s">
        <v>232</v>
      </c>
      <c r="AT298" s="227" t="s">
        <v>128</v>
      </c>
      <c r="AU298" s="227" t="s">
        <v>87</v>
      </c>
      <c r="AY298" s="17" t="s">
        <v>126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85</v>
      </c>
      <c r="BK298" s="228">
        <f>ROUND(I298*H298,2)</f>
        <v>0</v>
      </c>
      <c r="BL298" s="17" t="s">
        <v>232</v>
      </c>
      <c r="BM298" s="227" t="s">
        <v>397</v>
      </c>
    </row>
    <row r="299" s="2" customFormat="1">
      <c r="A299" s="38"/>
      <c r="B299" s="39"/>
      <c r="C299" s="40"/>
      <c r="D299" s="229" t="s">
        <v>134</v>
      </c>
      <c r="E299" s="40"/>
      <c r="F299" s="230" t="s">
        <v>398</v>
      </c>
      <c r="G299" s="40"/>
      <c r="H299" s="40"/>
      <c r="I299" s="231"/>
      <c r="J299" s="40"/>
      <c r="K299" s="40"/>
      <c r="L299" s="44"/>
      <c r="M299" s="232"/>
      <c r="N299" s="23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134</v>
      </c>
      <c r="AU299" s="17" t="s">
        <v>87</v>
      </c>
    </row>
    <row r="300" s="12" customFormat="1" ht="22.8" customHeight="1">
      <c r="A300" s="12"/>
      <c r="B300" s="199"/>
      <c r="C300" s="200"/>
      <c r="D300" s="201" t="s">
        <v>76</v>
      </c>
      <c r="E300" s="213" t="s">
        <v>399</v>
      </c>
      <c r="F300" s="213" t="s">
        <v>400</v>
      </c>
      <c r="G300" s="200"/>
      <c r="H300" s="200"/>
      <c r="I300" s="203"/>
      <c r="J300" s="214">
        <f>BK300</f>
        <v>0</v>
      </c>
      <c r="K300" s="200"/>
      <c r="L300" s="205"/>
      <c r="M300" s="206"/>
      <c r="N300" s="207"/>
      <c r="O300" s="207"/>
      <c r="P300" s="208">
        <f>SUM(P301:P302)</f>
        <v>0</v>
      </c>
      <c r="Q300" s="207"/>
      <c r="R300" s="208">
        <f>SUM(R301:R302)</f>
        <v>0</v>
      </c>
      <c r="S300" s="207"/>
      <c r="T300" s="209">
        <f>SUM(T301:T302)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0" t="s">
        <v>87</v>
      </c>
      <c r="AT300" s="211" t="s">
        <v>76</v>
      </c>
      <c r="AU300" s="211" t="s">
        <v>85</v>
      </c>
      <c r="AY300" s="210" t="s">
        <v>126</v>
      </c>
      <c r="BK300" s="212">
        <f>SUM(BK301:BK302)</f>
        <v>0</v>
      </c>
    </row>
    <row r="301" s="2" customFormat="1" ht="16.5" customHeight="1">
      <c r="A301" s="38"/>
      <c r="B301" s="39"/>
      <c r="C301" s="215" t="s">
        <v>401</v>
      </c>
      <c r="D301" s="215" t="s">
        <v>128</v>
      </c>
      <c r="E301" s="216" t="s">
        <v>402</v>
      </c>
      <c r="F301" s="217" t="s">
        <v>403</v>
      </c>
      <c r="G301" s="218" t="s">
        <v>291</v>
      </c>
      <c r="H301" s="219">
        <v>1</v>
      </c>
      <c r="I301" s="220"/>
      <c r="J301" s="221">
        <f>ROUND(I301*H301,2)</f>
        <v>0</v>
      </c>
      <c r="K301" s="222"/>
      <c r="L301" s="44"/>
      <c r="M301" s="223" t="s">
        <v>1</v>
      </c>
      <c r="N301" s="224" t="s">
        <v>42</v>
      </c>
      <c r="O301" s="91"/>
      <c r="P301" s="225">
        <f>O301*H301</f>
        <v>0</v>
      </c>
      <c r="Q301" s="225">
        <v>0</v>
      </c>
      <c r="R301" s="225">
        <f>Q301*H301</f>
        <v>0</v>
      </c>
      <c r="S301" s="225">
        <v>0</v>
      </c>
      <c r="T301" s="22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7" t="s">
        <v>232</v>
      </c>
      <c r="AT301" s="227" t="s">
        <v>128</v>
      </c>
      <c r="AU301" s="227" t="s">
        <v>87</v>
      </c>
      <c r="AY301" s="17" t="s">
        <v>126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7" t="s">
        <v>85</v>
      </c>
      <c r="BK301" s="228">
        <f>ROUND(I301*H301,2)</f>
        <v>0</v>
      </c>
      <c r="BL301" s="17" t="s">
        <v>232</v>
      </c>
      <c r="BM301" s="227" t="s">
        <v>404</v>
      </c>
    </row>
    <row r="302" s="2" customFormat="1">
      <c r="A302" s="38"/>
      <c r="B302" s="39"/>
      <c r="C302" s="40"/>
      <c r="D302" s="229" t="s">
        <v>134</v>
      </c>
      <c r="E302" s="40"/>
      <c r="F302" s="230" t="s">
        <v>403</v>
      </c>
      <c r="G302" s="40"/>
      <c r="H302" s="40"/>
      <c r="I302" s="231"/>
      <c r="J302" s="40"/>
      <c r="K302" s="40"/>
      <c r="L302" s="44"/>
      <c r="M302" s="232"/>
      <c r="N302" s="233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134</v>
      </c>
      <c r="AU302" s="17" t="s">
        <v>87</v>
      </c>
    </row>
    <row r="303" s="12" customFormat="1" ht="22.8" customHeight="1">
      <c r="A303" s="12"/>
      <c r="B303" s="199"/>
      <c r="C303" s="200"/>
      <c r="D303" s="201" t="s">
        <v>76</v>
      </c>
      <c r="E303" s="213" t="s">
        <v>405</v>
      </c>
      <c r="F303" s="213" t="s">
        <v>406</v>
      </c>
      <c r="G303" s="200"/>
      <c r="H303" s="200"/>
      <c r="I303" s="203"/>
      <c r="J303" s="214">
        <f>BK303</f>
        <v>0</v>
      </c>
      <c r="K303" s="200"/>
      <c r="L303" s="205"/>
      <c r="M303" s="206"/>
      <c r="N303" s="207"/>
      <c r="O303" s="207"/>
      <c r="P303" s="208">
        <f>SUM(P304:P309)</f>
        <v>0</v>
      </c>
      <c r="Q303" s="207"/>
      <c r="R303" s="208">
        <f>SUM(R304:R309)</f>
        <v>0</v>
      </c>
      <c r="S303" s="207"/>
      <c r="T303" s="209">
        <f>SUM(T304:T309)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0" t="s">
        <v>87</v>
      </c>
      <c r="AT303" s="211" t="s">
        <v>76</v>
      </c>
      <c r="AU303" s="211" t="s">
        <v>85</v>
      </c>
      <c r="AY303" s="210" t="s">
        <v>126</v>
      </c>
      <c r="BK303" s="212">
        <f>SUM(BK304:BK309)</f>
        <v>0</v>
      </c>
    </row>
    <row r="304" s="2" customFormat="1" ht="24.15" customHeight="1">
      <c r="A304" s="38"/>
      <c r="B304" s="39"/>
      <c r="C304" s="215" t="s">
        <v>407</v>
      </c>
      <c r="D304" s="215" t="s">
        <v>128</v>
      </c>
      <c r="E304" s="216" t="s">
        <v>408</v>
      </c>
      <c r="F304" s="217" t="s">
        <v>409</v>
      </c>
      <c r="G304" s="218" t="s">
        <v>291</v>
      </c>
      <c r="H304" s="219">
        <v>1</v>
      </c>
      <c r="I304" s="220"/>
      <c r="J304" s="221">
        <f>ROUND(I304*H304,2)</f>
        <v>0</v>
      </c>
      <c r="K304" s="222"/>
      <c r="L304" s="44"/>
      <c r="M304" s="223" t="s">
        <v>1</v>
      </c>
      <c r="N304" s="224" t="s">
        <v>42</v>
      </c>
      <c r="O304" s="91"/>
      <c r="P304" s="225">
        <f>O304*H304</f>
        <v>0</v>
      </c>
      <c r="Q304" s="225">
        <v>0</v>
      </c>
      <c r="R304" s="225">
        <f>Q304*H304</f>
        <v>0</v>
      </c>
      <c r="S304" s="225">
        <v>0</v>
      </c>
      <c r="T304" s="22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7" t="s">
        <v>232</v>
      </c>
      <c r="AT304" s="227" t="s">
        <v>128</v>
      </c>
      <c r="AU304" s="227" t="s">
        <v>87</v>
      </c>
      <c r="AY304" s="17" t="s">
        <v>126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85</v>
      </c>
      <c r="BK304" s="228">
        <f>ROUND(I304*H304,2)</f>
        <v>0</v>
      </c>
      <c r="BL304" s="17" t="s">
        <v>232</v>
      </c>
      <c r="BM304" s="227" t="s">
        <v>410</v>
      </c>
    </row>
    <row r="305" s="2" customFormat="1">
      <c r="A305" s="38"/>
      <c r="B305" s="39"/>
      <c r="C305" s="40"/>
      <c r="D305" s="229" t="s">
        <v>134</v>
      </c>
      <c r="E305" s="40"/>
      <c r="F305" s="230" t="s">
        <v>409</v>
      </c>
      <c r="G305" s="40"/>
      <c r="H305" s="40"/>
      <c r="I305" s="231"/>
      <c r="J305" s="40"/>
      <c r="K305" s="40"/>
      <c r="L305" s="44"/>
      <c r="M305" s="232"/>
      <c r="N305" s="233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134</v>
      </c>
      <c r="AU305" s="17" t="s">
        <v>87</v>
      </c>
    </row>
    <row r="306" s="2" customFormat="1" ht="24.15" customHeight="1">
      <c r="A306" s="38"/>
      <c r="B306" s="39"/>
      <c r="C306" s="215" t="s">
        <v>411</v>
      </c>
      <c r="D306" s="215" t="s">
        <v>128</v>
      </c>
      <c r="E306" s="216" t="s">
        <v>412</v>
      </c>
      <c r="F306" s="217" t="s">
        <v>413</v>
      </c>
      <c r="G306" s="218" t="s">
        <v>291</v>
      </c>
      <c r="H306" s="219">
        <v>1</v>
      </c>
      <c r="I306" s="220"/>
      <c r="J306" s="221">
        <f>ROUND(I306*H306,2)</f>
        <v>0</v>
      </c>
      <c r="K306" s="222"/>
      <c r="L306" s="44"/>
      <c r="M306" s="223" t="s">
        <v>1</v>
      </c>
      <c r="N306" s="224" t="s">
        <v>42</v>
      </c>
      <c r="O306" s="91"/>
      <c r="P306" s="225">
        <f>O306*H306</f>
        <v>0</v>
      </c>
      <c r="Q306" s="225">
        <v>0</v>
      </c>
      <c r="R306" s="225">
        <f>Q306*H306</f>
        <v>0</v>
      </c>
      <c r="S306" s="225">
        <v>0</v>
      </c>
      <c r="T306" s="22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7" t="s">
        <v>232</v>
      </c>
      <c r="AT306" s="227" t="s">
        <v>128</v>
      </c>
      <c r="AU306" s="227" t="s">
        <v>87</v>
      </c>
      <c r="AY306" s="17" t="s">
        <v>126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85</v>
      </c>
      <c r="BK306" s="228">
        <f>ROUND(I306*H306,2)</f>
        <v>0</v>
      </c>
      <c r="BL306" s="17" t="s">
        <v>232</v>
      </c>
      <c r="BM306" s="227" t="s">
        <v>414</v>
      </c>
    </row>
    <row r="307" s="2" customFormat="1">
      <c r="A307" s="38"/>
      <c r="B307" s="39"/>
      <c r="C307" s="40"/>
      <c r="D307" s="229" t="s">
        <v>134</v>
      </c>
      <c r="E307" s="40"/>
      <c r="F307" s="230" t="s">
        <v>413</v>
      </c>
      <c r="G307" s="40"/>
      <c r="H307" s="40"/>
      <c r="I307" s="231"/>
      <c r="J307" s="40"/>
      <c r="K307" s="40"/>
      <c r="L307" s="44"/>
      <c r="M307" s="232"/>
      <c r="N307" s="233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134</v>
      </c>
      <c r="AU307" s="17" t="s">
        <v>87</v>
      </c>
    </row>
    <row r="308" s="2" customFormat="1" ht="24.15" customHeight="1">
      <c r="A308" s="38"/>
      <c r="B308" s="39"/>
      <c r="C308" s="215" t="s">
        <v>415</v>
      </c>
      <c r="D308" s="215" t="s">
        <v>128</v>
      </c>
      <c r="E308" s="216" t="s">
        <v>416</v>
      </c>
      <c r="F308" s="217" t="s">
        <v>417</v>
      </c>
      <c r="G308" s="218" t="s">
        <v>329</v>
      </c>
      <c r="H308" s="219">
        <v>4</v>
      </c>
      <c r="I308" s="220"/>
      <c r="J308" s="221">
        <f>ROUND(I308*H308,2)</f>
        <v>0</v>
      </c>
      <c r="K308" s="222"/>
      <c r="L308" s="44"/>
      <c r="M308" s="223" t="s">
        <v>1</v>
      </c>
      <c r="N308" s="224" t="s">
        <v>42</v>
      </c>
      <c r="O308" s="91"/>
      <c r="P308" s="225">
        <f>O308*H308</f>
        <v>0</v>
      </c>
      <c r="Q308" s="225">
        <v>0</v>
      </c>
      <c r="R308" s="225">
        <f>Q308*H308</f>
        <v>0</v>
      </c>
      <c r="S308" s="225">
        <v>0</v>
      </c>
      <c r="T308" s="22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7" t="s">
        <v>232</v>
      </c>
      <c r="AT308" s="227" t="s">
        <v>128</v>
      </c>
      <c r="AU308" s="227" t="s">
        <v>87</v>
      </c>
      <c r="AY308" s="17" t="s">
        <v>126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7" t="s">
        <v>85</v>
      </c>
      <c r="BK308" s="228">
        <f>ROUND(I308*H308,2)</f>
        <v>0</v>
      </c>
      <c r="BL308" s="17" t="s">
        <v>232</v>
      </c>
      <c r="BM308" s="227" t="s">
        <v>418</v>
      </c>
    </row>
    <row r="309" s="2" customFormat="1">
      <c r="A309" s="38"/>
      <c r="B309" s="39"/>
      <c r="C309" s="40"/>
      <c r="D309" s="229" t="s">
        <v>134</v>
      </c>
      <c r="E309" s="40"/>
      <c r="F309" s="230" t="s">
        <v>417</v>
      </c>
      <c r="G309" s="40"/>
      <c r="H309" s="40"/>
      <c r="I309" s="231"/>
      <c r="J309" s="40"/>
      <c r="K309" s="40"/>
      <c r="L309" s="44"/>
      <c r="M309" s="232"/>
      <c r="N309" s="233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134</v>
      </c>
      <c r="AU309" s="17" t="s">
        <v>87</v>
      </c>
    </row>
    <row r="310" s="12" customFormat="1" ht="25.92" customHeight="1">
      <c r="A310" s="12"/>
      <c r="B310" s="199"/>
      <c r="C310" s="200"/>
      <c r="D310" s="201" t="s">
        <v>76</v>
      </c>
      <c r="E310" s="202" t="s">
        <v>419</v>
      </c>
      <c r="F310" s="202" t="s">
        <v>420</v>
      </c>
      <c r="G310" s="200"/>
      <c r="H310" s="200"/>
      <c r="I310" s="203"/>
      <c r="J310" s="204">
        <f>BK310</f>
        <v>0</v>
      </c>
      <c r="K310" s="200"/>
      <c r="L310" s="205"/>
      <c r="M310" s="206"/>
      <c r="N310" s="207"/>
      <c r="O310" s="207"/>
      <c r="P310" s="208">
        <f>P311</f>
        <v>0</v>
      </c>
      <c r="Q310" s="207"/>
      <c r="R310" s="208">
        <f>R311</f>
        <v>0</v>
      </c>
      <c r="S310" s="207"/>
      <c r="T310" s="209">
        <f>T311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0" t="s">
        <v>161</v>
      </c>
      <c r="AT310" s="211" t="s">
        <v>76</v>
      </c>
      <c r="AU310" s="211" t="s">
        <v>77</v>
      </c>
      <c r="AY310" s="210" t="s">
        <v>126</v>
      </c>
      <c r="BK310" s="212">
        <f>BK311</f>
        <v>0</v>
      </c>
    </row>
    <row r="311" s="12" customFormat="1" ht="22.8" customHeight="1">
      <c r="A311" s="12"/>
      <c r="B311" s="199"/>
      <c r="C311" s="200"/>
      <c r="D311" s="201" t="s">
        <v>76</v>
      </c>
      <c r="E311" s="213" t="s">
        <v>421</v>
      </c>
      <c r="F311" s="213" t="s">
        <v>422</v>
      </c>
      <c r="G311" s="200"/>
      <c r="H311" s="200"/>
      <c r="I311" s="203"/>
      <c r="J311" s="214">
        <f>BK311</f>
        <v>0</v>
      </c>
      <c r="K311" s="200"/>
      <c r="L311" s="205"/>
      <c r="M311" s="206"/>
      <c r="N311" s="207"/>
      <c r="O311" s="207"/>
      <c r="P311" s="208">
        <f>SUM(P312:P313)</f>
        <v>0</v>
      </c>
      <c r="Q311" s="207"/>
      <c r="R311" s="208">
        <f>SUM(R312:R313)</f>
        <v>0</v>
      </c>
      <c r="S311" s="207"/>
      <c r="T311" s="209">
        <f>SUM(T312:T313)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0" t="s">
        <v>161</v>
      </c>
      <c r="AT311" s="211" t="s">
        <v>76</v>
      </c>
      <c r="AU311" s="211" t="s">
        <v>85</v>
      </c>
      <c r="AY311" s="210" t="s">
        <v>126</v>
      </c>
      <c r="BK311" s="212">
        <f>SUM(BK312:BK313)</f>
        <v>0</v>
      </c>
    </row>
    <row r="312" s="2" customFormat="1" ht="16.5" customHeight="1">
      <c r="A312" s="38"/>
      <c r="B312" s="39"/>
      <c r="C312" s="215" t="s">
        <v>423</v>
      </c>
      <c r="D312" s="215" t="s">
        <v>128</v>
      </c>
      <c r="E312" s="216" t="s">
        <v>424</v>
      </c>
      <c r="F312" s="217" t="s">
        <v>422</v>
      </c>
      <c r="G312" s="218" t="s">
        <v>291</v>
      </c>
      <c r="H312" s="219">
        <v>1</v>
      </c>
      <c r="I312" s="220"/>
      <c r="J312" s="221">
        <f>ROUND(I312*H312,2)</f>
        <v>0</v>
      </c>
      <c r="K312" s="222"/>
      <c r="L312" s="44"/>
      <c r="M312" s="223" t="s">
        <v>1</v>
      </c>
      <c r="N312" s="224" t="s">
        <v>42</v>
      </c>
      <c r="O312" s="91"/>
      <c r="P312" s="225">
        <f>O312*H312</f>
        <v>0</v>
      </c>
      <c r="Q312" s="225">
        <v>0</v>
      </c>
      <c r="R312" s="225">
        <f>Q312*H312</f>
        <v>0</v>
      </c>
      <c r="S312" s="225">
        <v>0</v>
      </c>
      <c r="T312" s="22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7" t="s">
        <v>425</v>
      </c>
      <c r="AT312" s="227" t="s">
        <v>128</v>
      </c>
      <c r="AU312" s="227" t="s">
        <v>87</v>
      </c>
      <c r="AY312" s="17" t="s">
        <v>126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85</v>
      </c>
      <c r="BK312" s="228">
        <f>ROUND(I312*H312,2)</f>
        <v>0</v>
      </c>
      <c r="BL312" s="17" t="s">
        <v>425</v>
      </c>
      <c r="BM312" s="227" t="s">
        <v>426</v>
      </c>
    </row>
    <row r="313" s="2" customFormat="1">
      <c r="A313" s="38"/>
      <c r="B313" s="39"/>
      <c r="C313" s="40"/>
      <c r="D313" s="229" t="s">
        <v>134</v>
      </c>
      <c r="E313" s="40"/>
      <c r="F313" s="230" t="s">
        <v>422</v>
      </c>
      <c r="G313" s="40"/>
      <c r="H313" s="40"/>
      <c r="I313" s="231"/>
      <c r="J313" s="40"/>
      <c r="K313" s="40"/>
      <c r="L313" s="44"/>
      <c r="M313" s="279"/>
      <c r="N313" s="280"/>
      <c r="O313" s="281"/>
      <c r="P313" s="281"/>
      <c r="Q313" s="281"/>
      <c r="R313" s="281"/>
      <c r="S313" s="281"/>
      <c r="T313" s="28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134</v>
      </c>
      <c r="AU313" s="17" t="s">
        <v>87</v>
      </c>
    </row>
    <row r="314" s="2" customFormat="1" ht="6.96" customHeight="1">
      <c r="A314" s="38"/>
      <c r="B314" s="66"/>
      <c r="C314" s="67"/>
      <c r="D314" s="67"/>
      <c r="E314" s="67"/>
      <c r="F314" s="67"/>
      <c r="G314" s="67"/>
      <c r="H314" s="67"/>
      <c r="I314" s="67"/>
      <c r="J314" s="67"/>
      <c r="K314" s="67"/>
      <c r="L314" s="44"/>
      <c r="M314" s="38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</row>
  </sheetData>
  <sheetProtection sheet="1" autoFilter="0" formatColumns="0" formatRows="0" objects="1" scenarios="1" spinCount="100000" saltValue="lTJf6egoEAu+/q664fF7NI3tuxJR1yEZJP2yOYmgmGpj8F2NDCjlbZiuC89VwC7V907x2edj/3MFdkxRcUz5Cw==" hashValue="bNK/OHNgGRU1CExtzIjTwFxrXx6MJe43Y5F2t9sNYu80E3TLqF23+UlEOiwpO1PmwcZUVnas9cpDNLrfgQHabw==" algorithmName="SHA-512" password="C7D1"/>
  <autoFilter ref="C130:K313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LAPTOP-83M9SS7B\42073</dc:creator>
  <cp:lastModifiedBy>LAPTOP-83M9SS7B\42073</cp:lastModifiedBy>
  <dcterms:created xsi:type="dcterms:W3CDTF">2024-01-21T13:56:44Z</dcterms:created>
  <dcterms:modified xsi:type="dcterms:W3CDTF">2024-01-21T13:56:48Z</dcterms:modified>
</cp:coreProperties>
</file>